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/>
  <mc:AlternateContent xmlns:mc="http://schemas.openxmlformats.org/markup-compatibility/2006">
    <mc:Choice Requires="x15">
      <x15ac:absPath xmlns:x15ac="http://schemas.microsoft.com/office/spreadsheetml/2010/11/ac" url="Z:\- = PROBÍHAJÍCÍ IA - TB = -\18041 VO 2.ETAPA\02_VÝBĚROVÁ ŘÍZENÍ\02.2_REALIZACE\02.3.1_ZHOTOVITEL\02.3.1.1_ETAPA II-1\02.3.1.1.1_ZD\"/>
    </mc:Choice>
  </mc:AlternateContent>
  <xr:revisionPtr revIDLastSave="0" documentId="13_ncr:1_{27AE40F4-5AD5-48AC-AADF-644BA3E844D0}" xr6:coauthVersionLast="36" xr6:coauthVersionMax="36" xr10:uidLastSave="{00000000-0000-0000-0000-000000000000}"/>
  <bookViews>
    <workbookView xWindow="0" yWindow="0" windowWidth="28800" windowHeight="12375" activeTab="1" xr2:uid="{00000000-000D-0000-FFFF-FFFF00000000}"/>
  </bookViews>
  <sheets>
    <sheet name="Rekapitulace stavby" sheetId="1" r:id="rId1"/>
    <sheet name="Etapa 1. - instalace u no..." sheetId="2" r:id="rId2"/>
  </sheets>
  <definedNames>
    <definedName name="_xlnm._FilterDatabase" localSheetId="1" hidden="1">'Etapa 1. - instalace u no...'!$C$125:$K$414</definedName>
    <definedName name="_xlnm.Print_Titles" localSheetId="1">'Etapa 1. - instalace u no...'!$125:$125</definedName>
    <definedName name="_xlnm.Print_Titles" localSheetId="0">'Rekapitulace stavby'!$92:$92</definedName>
    <definedName name="_xlnm.Print_Area" localSheetId="1">'Etapa 1. - instalace u no...'!$C$4:$J$76,'Etapa 1. - instalace u no...'!$C$82:$J$107,'Etapa 1. - instalace u no...'!$C$113:$K$414</definedName>
    <definedName name="_xlnm.Print_Area" localSheetId="0">'Rekapitulace stavby'!$D$4:$AO$76,'Rekapitulace stavby'!$C$82:$AQ$96</definedName>
  </definedNames>
  <calcPr calcId="191029"/>
</workbook>
</file>

<file path=xl/calcChain.xml><?xml version="1.0" encoding="utf-8"?>
<calcChain xmlns="http://schemas.openxmlformats.org/spreadsheetml/2006/main">
  <c r="BK414" i="2" l="1"/>
  <c r="BK397" i="2" s="1"/>
  <c r="J397" i="2" s="1"/>
  <c r="BI414" i="2"/>
  <c r="BH414" i="2"/>
  <c r="BG414" i="2"/>
  <c r="BF414" i="2"/>
  <c r="T414" i="2"/>
  <c r="R414" i="2"/>
  <c r="P414" i="2"/>
  <c r="J414" i="2"/>
  <c r="BE414" i="2" s="1"/>
  <c r="BK272" i="2" l="1"/>
  <c r="J227" i="2"/>
  <c r="BK306" i="2"/>
  <c r="BI306" i="2"/>
  <c r="BH306" i="2"/>
  <c r="BG306" i="2"/>
  <c r="BF306" i="2"/>
  <c r="BE306" i="2"/>
  <c r="T306" i="2"/>
  <c r="R306" i="2"/>
  <c r="P306" i="2"/>
  <c r="J306" i="2"/>
  <c r="J292" i="2" l="1"/>
  <c r="P292" i="2"/>
  <c r="R292" i="2"/>
  <c r="T292" i="2"/>
  <c r="BE292" i="2"/>
  <c r="BF292" i="2"/>
  <c r="BG292" i="2"/>
  <c r="BH292" i="2"/>
  <c r="BI292" i="2"/>
  <c r="BK292" i="2"/>
  <c r="J37" i="2" l="1"/>
  <c r="J36" i="2"/>
  <c r="AY95" i="1" s="1"/>
  <c r="J35" i="2"/>
  <c r="AX95" i="1" s="1"/>
  <c r="BI413" i="2"/>
  <c r="BH413" i="2"/>
  <c r="BG413" i="2"/>
  <c r="BF413" i="2"/>
  <c r="T413" i="2"/>
  <c r="R413" i="2"/>
  <c r="P413" i="2"/>
  <c r="BI411" i="2"/>
  <c r="BH411" i="2"/>
  <c r="BG411" i="2"/>
  <c r="BF411" i="2"/>
  <c r="T411" i="2"/>
  <c r="R411" i="2"/>
  <c r="P411" i="2"/>
  <c r="BI409" i="2"/>
  <c r="BH409" i="2"/>
  <c r="BG409" i="2"/>
  <c r="BF409" i="2"/>
  <c r="T409" i="2"/>
  <c r="R409" i="2"/>
  <c r="P409" i="2"/>
  <c r="BI406" i="2"/>
  <c r="BH406" i="2"/>
  <c r="BG406" i="2"/>
  <c r="BF406" i="2"/>
  <c r="T406" i="2"/>
  <c r="R406" i="2"/>
  <c r="P406" i="2"/>
  <c r="BI404" i="2"/>
  <c r="BH404" i="2"/>
  <c r="BG404" i="2"/>
  <c r="BF404" i="2"/>
  <c r="T404" i="2"/>
  <c r="R404" i="2"/>
  <c r="P404" i="2"/>
  <c r="BI401" i="2"/>
  <c r="BH401" i="2"/>
  <c r="BG401" i="2"/>
  <c r="BF401" i="2"/>
  <c r="T401" i="2"/>
  <c r="R401" i="2"/>
  <c r="P401" i="2"/>
  <c r="BI398" i="2"/>
  <c r="BH398" i="2"/>
  <c r="BG398" i="2"/>
  <c r="BF398" i="2"/>
  <c r="T398" i="2"/>
  <c r="R398" i="2"/>
  <c r="P398" i="2"/>
  <c r="BI395" i="2"/>
  <c r="BH395" i="2"/>
  <c r="BG395" i="2"/>
  <c r="BF395" i="2"/>
  <c r="T395" i="2"/>
  <c r="R395" i="2"/>
  <c r="P395" i="2"/>
  <c r="BI393" i="2"/>
  <c r="BH393" i="2"/>
  <c r="BG393" i="2"/>
  <c r="BF393" i="2"/>
  <c r="T393" i="2"/>
  <c r="R393" i="2"/>
  <c r="P393" i="2"/>
  <c r="BI391" i="2"/>
  <c r="BH391" i="2"/>
  <c r="BG391" i="2"/>
  <c r="BF391" i="2"/>
  <c r="T391" i="2"/>
  <c r="R391" i="2"/>
  <c r="P391" i="2"/>
  <c r="BI389" i="2"/>
  <c r="BH389" i="2"/>
  <c r="BG389" i="2"/>
  <c r="BF389" i="2"/>
  <c r="T389" i="2"/>
  <c r="R389" i="2"/>
  <c r="P389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3" i="2"/>
  <c r="BH383" i="2"/>
  <c r="BG383" i="2"/>
  <c r="BF383" i="2"/>
  <c r="T383" i="2"/>
  <c r="R383" i="2"/>
  <c r="P383" i="2"/>
  <c r="BI381" i="2"/>
  <c r="BH381" i="2"/>
  <c r="BG381" i="2"/>
  <c r="BF381" i="2"/>
  <c r="T381" i="2"/>
  <c r="R381" i="2"/>
  <c r="P381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4" i="2"/>
  <c r="BH354" i="2"/>
  <c r="BG354" i="2"/>
  <c r="BF354" i="2"/>
  <c r="T354" i="2"/>
  <c r="R354" i="2"/>
  <c r="P354" i="2"/>
  <c r="BI352" i="2"/>
  <c r="BH352" i="2"/>
  <c r="BG352" i="2"/>
  <c r="BF352" i="2"/>
  <c r="T352" i="2"/>
  <c r="R352" i="2"/>
  <c r="P352" i="2"/>
  <c r="BI350" i="2"/>
  <c r="BH350" i="2"/>
  <c r="BG350" i="2"/>
  <c r="BF350" i="2"/>
  <c r="T350" i="2"/>
  <c r="R350" i="2"/>
  <c r="P350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2" i="2"/>
  <c r="BH332" i="2"/>
  <c r="BG332" i="2"/>
  <c r="BF332" i="2"/>
  <c r="T332" i="2"/>
  <c r="R332" i="2"/>
  <c r="P332" i="2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2" i="2"/>
  <c r="BH312" i="2"/>
  <c r="BG312" i="2"/>
  <c r="BF312" i="2"/>
  <c r="T312" i="2"/>
  <c r="R312" i="2"/>
  <c r="P312" i="2"/>
  <c r="BI309" i="2"/>
  <c r="BH309" i="2"/>
  <c r="BG309" i="2"/>
  <c r="BF309" i="2"/>
  <c r="T309" i="2"/>
  <c r="R309" i="2"/>
  <c r="P309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5" i="2"/>
  <c r="BH295" i="2"/>
  <c r="BG295" i="2"/>
  <c r="BF295" i="2"/>
  <c r="T295" i="2"/>
  <c r="R295" i="2"/>
  <c r="P295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2" i="2"/>
  <c r="BH282" i="2"/>
  <c r="BG282" i="2"/>
  <c r="BF282" i="2"/>
  <c r="T282" i="2"/>
  <c r="R282" i="2"/>
  <c r="P282" i="2"/>
  <c r="BI279" i="2"/>
  <c r="BH279" i="2"/>
  <c r="BG279" i="2"/>
  <c r="BF279" i="2"/>
  <c r="T279" i="2"/>
  <c r="R279" i="2"/>
  <c r="P279" i="2"/>
  <c r="BI276" i="2"/>
  <c r="BH276" i="2"/>
  <c r="BG276" i="2"/>
  <c r="BF276" i="2"/>
  <c r="T276" i="2"/>
  <c r="R276" i="2"/>
  <c r="P276" i="2"/>
  <c r="BI273" i="2"/>
  <c r="BH273" i="2"/>
  <c r="BG273" i="2"/>
  <c r="BF273" i="2"/>
  <c r="T273" i="2"/>
  <c r="R273" i="2"/>
  <c r="P273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F120" i="2"/>
  <c r="E118" i="2"/>
  <c r="F89" i="2"/>
  <c r="E87" i="2"/>
  <c r="J24" i="2"/>
  <c r="E24" i="2"/>
  <c r="J123" i="2" s="1"/>
  <c r="J23" i="2"/>
  <c r="J21" i="2"/>
  <c r="E21" i="2"/>
  <c r="J122" i="2" s="1"/>
  <c r="J20" i="2"/>
  <c r="J18" i="2"/>
  <c r="E18" i="2"/>
  <c r="F123" i="2" s="1"/>
  <c r="J17" i="2"/>
  <c r="J15" i="2"/>
  <c r="E15" i="2"/>
  <c r="F122" i="2" s="1"/>
  <c r="J14" i="2"/>
  <c r="J12" i="2"/>
  <c r="J120" i="2" s="1"/>
  <c r="E7" i="2"/>
  <c r="E116" i="2" s="1"/>
  <c r="L90" i="1"/>
  <c r="AM90" i="1"/>
  <c r="AM89" i="1"/>
  <c r="L89" i="1"/>
  <c r="AM87" i="1"/>
  <c r="L87" i="1"/>
  <c r="L85" i="1"/>
  <c r="L84" i="1"/>
  <c r="J250" i="2"/>
  <c r="BK240" i="2"/>
  <c r="J234" i="2"/>
  <c r="J230" i="2"/>
  <c r="J222" i="2"/>
  <c r="J214" i="2"/>
  <c r="J207" i="2"/>
  <c r="J198" i="2"/>
  <c r="J191" i="2"/>
  <c r="J183" i="2"/>
  <c r="J175" i="2"/>
  <c r="J167" i="2"/>
  <c r="J161" i="2"/>
  <c r="BK155" i="2"/>
  <c r="J144" i="2"/>
  <c r="BK133" i="2"/>
  <c r="BK131" i="2"/>
  <c r="BK250" i="2"/>
  <c r="BK242" i="2"/>
  <c r="BK236" i="2"/>
  <c r="BK230" i="2"/>
  <c r="BK220" i="2"/>
  <c r="BK214" i="2"/>
  <c r="J210" i="2"/>
  <c r="J201" i="2"/>
  <c r="BK187" i="2"/>
  <c r="BK183" i="2"/>
  <c r="BK175" i="2"/>
  <c r="J165" i="2"/>
  <c r="BK157" i="2"/>
  <c r="BK150" i="2"/>
  <c r="BK144" i="2"/>
  <c r="J138" i="2"/>
  <c r="J129" i="2"/>
  <c r="BK253" i="2"/>
  <c r="J240" i="2"/>
  <c r="J236" i="2"/>
  <c r="BK224" i="2"/>
  <c r="BK218" i="2"/>
  <c r="BK207" i="2"/>
  <c r="BK201" i="2"/>
  <c r="BK193" i="2"/>
  <c r="J187" i="2"/>
  <c r="BK181" i="2"/>
  <c r="BK177" i="2"/>
  <c r="J172" i="2"/>
  <c r="J163" i="2"/>
  <c r="J155" i="2"/>
  <c r="J141" i="2"/>
  <c r="J135" i="2"/>
  <c r="BK129" i="2"/>
  <c r="J413" i="2"/>
  <c r="J409" i="2"/>
  <c r="J404" i="2"/>
  <c r="J398" i="2"/>
  <c r="BK393" i="2"/>
  <c r="BK389" i="2"/>
  <c r="J385" i="2"/>
  <c r="J381" i="2"/>
  <c r="J377" i="2"/>
  <c r="BK373" i="2"/>
  <c r="J371" i="2"/>
  <c r="J367" i="2"/>
  <c r="BK363" i="2"/>
  <c r="BK359" i="2"/>
  <c r="J357" i="2"/>
  <c r="J352" i="2"/>
  <c r="J347" i="2"/>
  <c r="BK342" i="2"/>
  <c r="BK337" i="2"/>
  <c r="BK332" i="2"/>
  <c r="BK327" i="2"/>
  <c r="BK323" i="2"/>
  <c r="J321" i="2"/>
  <c r="BK317" i="2"/>
  <c r="J312" i="2"/>
  <c r="BK304" i="2"/>
  <c r="J301" i="2"/>
  <c r="J295" i="2"/>
  <c r="BK289" i="2"/>
  <c r="J287" i="2"/>
  <c r="J282" i="2"/>
  <c r="J276" i="2"/>
  <c r="BK268" i="2"/>
  <c r="BK264" i="2"/>
  <c r="J262" i="2"/>
  <c r="J258" i="2"/>
  <c r="BK247" i="2"/>
  <c r="BK238" i="2"/>
  <c r="BK234" i="2"/>
  <c r="BK228" i="2"/>
  <c r="J220" i="2"/>
  <c r="BK212" i="2"/>
  <c r="J205" i="2"/>
  <c r="BK198" i="2"/>
  <c r="BK191" i="2"/>
  <c r="BK185" i="2"/>
  <c r="J179" i="2"/>
  <c r="J170" i="2"/>
  <c r="BK163" i="2"/>
  <c r="J157" i="2"/>
  <c r="J150" i="2"/>
  <c r="BK138" i="2"/>
  <c r="BK413" i="2"/>
  <c r="BK409" i="2"/>
  <c r="BK404" i="2"/>
  <c r="J401" i="2"/>
  <c r="J395" i="2"/>
  <c r="BK391" i="2"/>
  <c r="J389" i="2"/>
  <c r="BK385" i="2"/>
  <c r="J383" i="2"/>
  <c r="J379" i="2"/>
  <c r="BK375" i="2"/>
  <c r="BK371" i="2"/>
  <c r="BK367" i="2"/>
  <c r="J365" i="2"/>
  <c r="J361" i="2"/>
  <c r="BK357" i="2"/>
  <c r="J354" i="2"/>
  <c r="BK350" i="2"/>
  <c r="J345" i="2"/>
  <c r="J340" i="2"/>
  <c r="BK335" i="2"/>
  <c r="BK329" i="2"/>
  <c r="BK325" i="2"/>
  <c r="J323" i="2"/>
  <c r="J319" i="2"/>
  <c r="BK315" i="2"/>
  <c r="BK312" i="2"/>
  <c r="J304" i="2"/>
  <c r="BK295" i="2"/>
  <c r="BK287" i="2"/>
  <c r="J285" i="2"/>
  <c r="J279" i="2"/>
  <c r="BK273" i="2"/>
  <c r="J268" i="2"/>
  <c r="J264" i="2"/>
  <c r="BK258" i="2"/>
  <c r="BK255" i="2"/>
  <c r="J247" i="2"/>
  <c r="J245" i="2"/>
  <c r="BK232" i="2"/>
  <c r="J224" i="2"/>
  <c r="J218" i="2"/>
  <c r="J212" i="2"/>
  <c r="BK203" i="2"/>
  <c r="BK195" i="2"/>
  <c r="BK189" i="2"/>
  <c r="J185" i="2"/>
  <c r="BK172" i="2"/>
  <c r="BK165" i="2"/>
  <c r="BK161" i="2"/>
  <c r="J152" i="2"/>
  <c r="J147" i="2"/>
  <c r="BK135" i="2"/>
  <c r="J131" i="2"/>
  <c r="J411" i="2"/>
  <c r="J406" i="2"/>
  <c r="BK401" i="2"/>
  <c r="BK395" i="2"/>
  <c r="J391" i="2"/>
  <c r="J387" i="2"/>
  <c r="BK381" i="2"/>
  <c r="BK377" i="2"/>
  <c r="J373" i="2"/>
  <c r="BK369" i="2"/>
  <c r="BK365" i="2"/>
  <c r="J363" i="2"/>
  <c r="J359" i="2"/>
  <c r="BK352" i="2"/>
  <c r="J350" i="2"/>
  <c r="BK345" i="2"/>
  <c r="BK340" i="2"/>
  <c r="J337" i="2"/>
  <c r="J332" i="2"/>
  <c r="J329" i="2"/>
  <c r="J325" i="2"/>
  <c r="BK321" i="2"/>
  <c r="J317" i="2"/>
  <c r="J315" i="2"/>
  <c r="J309" i="2"/>
  <c r="BK301" i="2"/>
  <c r="J298" i="2"/>
  <c r="BK285" i="2"/>
  <c r="BK282" i="2"/>
  <c r="BK276" i="2"/>
  <c r="J273" i="2"/>
  <c r="J266" i="2"/>
  <c r="BK262" i="2"/>
  <c r="J260" i="2"/>
  <c r="J255" i="2"/>
  <c r="BK245" i="2"/>
  <c r="J242" i="2"/>
  <c r="J232" i="2"/>
  <c r="BK222" i="2"/>
  <c r="J216" i="2"/>
  <c r="BK210" i="2"/>
  <c r="J203" i="2"/>
  <c r="J195" i="2"/>
  <c r="J189" i="2"/>
  <c r="J181" i="2"/>
  <c r="J177" i="2"/>
  <c r="BK167" i="2"/>
  <c r="BK159" i="2"/>
  <c r="BK152" i="2"/>
  <c r="BK141" i="2"/>
  <c r="BK411" i="2"/>
  <c r="BK406" i="2"/>
  <c r="BK398" i="2"/>
  <c r="J393" i="2"/>
  <c r="BK387" i="2"/>
  <c r="BK383" i="2"/>
  <c r="BK379" i="2"/>
  <c r="J375" i="2"/>
  <c r="J369" i="2"/>
  <c r="BK361" i="2"/>
  <c r="BK354" i="2"/>
  <c r="BK347" i="2"/>
  <c r="J342" i="2"/>
  <c r="J335" i="2"/>
  <c r="J327" i="2"/>
  <c r="BK319" i="2"/>
  <c r="BK309" i="2"/>
  <c r="BK298" i="2"/>
  <c r="J289" i="2"/>
  <c r="BK279" i="2"/>
  <c r="BK266" i="2"/>
  <c r="BK260" i="2"/>
  <c r="J253" i="2"/>
  <c r="J238" i="2"/>
  <c r="J228" i="2"/>
  <c r="BK216" i="2"/>
  <c r="BK205" i="2"/>
  <c r="J193" i="2"/>
  <c r="BK179" i="2"/>
  <c r="BK170" i="2"/>
  <c r="J159" i="2"/>
  <c r="BK147" i="2"/>
  <c r="J133" i="2"/>
  <c r="AS94" i="1"/>
  <c r="F34" i="2" l="1"/>
  <c r="BA95" i="1" s="1"/>
  <c r="F35" i="2"/>
  <c r="BB95" i="1" s="1"/>
  <c r="F36" i="2"/>
  <c r="BC95" i="1" s="1"/>
  <c r="F37" i="2"/>
  <c r="BD95" i="1" s="1"/>
  <c r="J34" i="2"/>
  <c r="AW95" i="1" s="1"/>
  <c r="R174" i="2"/>
  <c r="P227" i="2"/>
  <c r="P226" i="2" s="1"/>
  <c r="BK356" i="2"/>
  <c r="J356" i="2" s="1"/>
  <c r="J105" i="2" s="1"/>
  <c r="R397" i="2"/>
  <c r="R128" i="2"/>
  <c r="BK169" i="2"/>
  <c r="J169" i="2" s="1"/>
  <c r="J99" i="2" s="1"/>
  <c r="T169" i="2"/>
  <c r="R272" i="2"/>
  <c r="P397" i="2"/>
  <c r="BK174" i="2"/>
  <c r="J174" i="2" s="1"/>
  <c r="J100" i="2" s="1"/>
  <c r="P272" i="2"/>
  <c r="J106" i="2"/>
  <c r="P128" i="2"/>
  <c r="BK227" i="2"/>
  <c r="J102" i="2" s="1"/>
  <c r="T227" i="2"/>
  <c r="T226" i="2" s="1"/>
  <c r="P356" i="2"/>
  <c r="P174" i="2"/>
  <c r="J272" i="2"/>
  <c r="J104" i="2" s="1"/>
  <c r="R356" i="2"/>
  <c r="BK128" i="2"/>
  <c r="J128" i="2" s="1"/>
  <c r="J98" i="2" s="1"/>
  <c r="T174" i="2"/>
  <c r="R227" i="2"/>
  <c r="R226" i="2" s="1"/>
  <c r="T356" i="2"/>
  <c r="T128" i="2"/>
  <c r="P169" i="2"/>
  <c r="R169" i="2"/>
  <c r="T272" i="2"/>
  <c r="T397" i="2"/>
  <c r="E85" i="2"/>
  <c r="J89" i="2"/>
  <c r="F91" i="2"/>
  <c r="J91" i="2"/>
  <c r="F92" i="2"/>
  <c r="J92" i="2"/>
  <c r="BE129" i="2"/>
  <c r="BE131" i="2"/>
  <c r="BE133" i="2"/>
  <c r="BE135" i="2"/>
  <c r="BE138" i="2"/>
  <c r="BE141" i="2"/>
  <c r="BE144" i="2"/>
  <c r="BE147" i="2"/>
  <c r="BE150" i="2"/>
  <c r="BE152" i="2"/>
  <c r="BE155" i="2"/>
  <c r="BE157" i="2"/>
  <c r="BE159" i="2"/>
  <c r="BE161" i="2"/>
  <c r="BE163" i="2"/>
  <c r="BE165" i="2"/>
  <c r="BE167" i="2"/>
  <c r="BE170" i="2"/>
  <c r="BE172" i="2"/>
  <c r="BE175" i="2"/>
  <c r="BE177" i="2"/>
  <c r="BE179" i="2"/>
  <c r="BE181" i="2"/>
  <c r="BE183" i="2"/>
  <c r="BE185" i="2"/>
  <c r="BE187" i="2"/>
  <c r="BE189" i="2"/>
  <c r="BE191" i="2"/>
  <c r="BE193" i="2"/>
  <c r="BE195" i="2"/>
  <c r="BE198" i="2"/>
  <c r="BE201" i="2"/>
  <c r="BE203" i="2"/>
  <c r="BE205" i="2"/>
  <c r="BE207" i="2"/>
  <c r="BE210" i="2"/>
  <c r="BE212" i="2"/>
  <c r="BE214" i="2"/>
  <c r="BE216" i="2"/>
  <c r="BE218" i="2"/>
  <c r="BE220" i="2"/>
  <c r="BE222" i="2"/>
  <c r="BE224" i="2"/>
  <c r="BE228" i="2"/>
  <c r="BE230" i="2"/>
  <c r="BE232" i="2"/>
  <c r="BE234" i="2"/>
  <c r="BE236" i="2"/>
  <c r="BE238" i="2"/>
  <c r="BE240" i="2"/>
  <c r="BE242" i="2"/>
  <c r="BE245" i="2"/>
  <c r="BE247" i="2"/>
  <c r="BE250" i="2"/>
  <c r="BE253" i="2"/>
  <c r="BE255" i="2"/>
  <c r="BE258" i="2"/>
  <c r="BE260" i="2"/>
  <c r="BE262" i="2"/>
  <c r="BE264" i="2"/>
  <c r="BE266" i="2"/>
  <c r="BE268" i="2"/>
  <c r="BE273" i="2"/>
  <c r="BE276" i="2"/>
  <c r="BE279" i="2"/>
  <c r="BE282" i="2"/>
  <c r="BE285" i="2"/>
  <c r="BE287" i="2"/>
  <c r="BE289" i="2"/>
  <c r="BE295" i="2"/>
  <c r="BE298" i="2"/>
  <c r="BE301" i="2"/>
  <c r="BE304" i="2"/>
  <c r="BE309" i="2"/>
  <c r="BE312" i="2"/>
  <c r="BE315" i="2"/>
  <c r="BE317" i="2"/>
  <c r="BE319" i="2"/>
  <c r="BE321" i="2"/>
  <c r="BE323" i="2"/>
  <c r="BE325" i="2"/>
  <c r="BE327" i="2"/>
  <c r="BE329" i="2"/>
  <c r="BE332" i="2"/>
  <c r="BE335" i="2"/>
  <c r="BE337" i="2"/>
  <c r="BE340" i="2"/>
  <c r="BE342" i="2"/>
  <c r="BE345" i="2"/>
  <c r="BE347" i="2"/>
  <c r="BE350" i="2"/>
  <c r="BE352" i="2"/>
  <c r="BE354" i="2"/>
  <c r="BE357" i="2"/>
  <c r="BE359" i="2"/>
  <c r="BE361" i="2"/>
  <c r="BE363" i="2"/>
  <c r="BE365" i="2"/>
  <c r="BE367" i="2"/>
  <c r="BE369" i="2"/>
  <c r="BE371" i="2"/>
  <c r="BE373" i="2"/>
  <c r="BE375" i="2"/>
  <c r="BE377" i="2"/>
  <c r="BE379" i="2"/>
  <c r="BE381" i="2"/>
  <c r="BE383" i="2"/>
  <c r="BE385" i="2"/>
  <c r="BE387" i="2"/>
  <c r="BE389" i="2"/>
  <c r="BE391" i="2"/>
  <c r="BE393" i="2"/>
  <c r="BE395" i="2"/>
  <c r="BE398" i="2"/>
  <c r="BE401" i="2"/>
  <c r="BE404" i="2"/>
  <c r="BE406" i="2"/>
  <c r="BE409" i="2"/>
  <c r="BE411" i="2"/>
  <c r="BE413" i="2"/>
  <c r="T271" i="2" l="1"/>
  <c r="BK226" i="2"/>
  <c r="J226" i="2" s="1"/>
  <c r="J101" i="2" s="1"/>
  <c r="BK271" i="2"/>
  <c r="J271" i="2" s="1"/>
  <c r="J103" i="2" s="1"/>
  <c r="P127" i="2"/>
  <c r="R127" i="2"/>
  <c r="T127" i="2"/>
  <c r="P271" i="2"/>
  <c r="R271" i="2"/>
  <c r="BK127" i="2"/>
  <c r="J127" i="2" s="1"/>
  <c r="J97" i="2" s="1"/>
  <c r="BC94" i="1"/>
  <c r="W32" i="1" s="1"/>
  <c r="BA94" i="1"/>
  <c r="W30" i="1" s="1"/>
  <c r="BD94" i="1"/>
  <c r="W33" i="1" s="1"/>
  <c r="BB94" i="1"/>
  <c r="W31" i="1" s="1"/>
  <c r="F33" i="2"/>
  <c r="AZ95" i="1" s="1"/>
  <c r="J33" i="2"/>
  <c r="AV95" i="1" s="1"/>
  <c r="AT95" i="1" s="1"/>
  <c r="T126" i="2" l="1"/>
  <c r="BK126" i="2"/>
  <c r="J126" i="2" s="1"/>
  <c r="J30" i="2" s="1"/>
  <c r="AG95" i="1" s="1"/>
  <c r="AN95" i="1" s="1"/>
  <c r="R126" i="2"/>
  <c r="P126" i="2"/>
  <c r="AU95" i="1" s="1"/>
  <c r="AU94" i="1" s="1"/>
  <c r="AY94" i="1"/>
  <c r="AX94" i="1"/>
  <c r="AW94" i="1"/>
  <c r="AK30" i="1" s="1"/>
  <c r="AZ94" i="1"/>
  <c r="W29" i="1" s="1"/>
  <c r="J39" i="2" l="1"/>
  <c r="J96" i="2"/>
  <c r="AG94" i="1"/>
  <c r="AK26" i="1" s="1"/>
  <c r="AV94" i="1"/>
  <c r="AK29" i="1" s="1"/>
  <c r="AK35" i="1" l="1"/>
  <c r="AT94" i="1"/>
  <c r="AN94" i="1" s="1"/>
</calcChain>
</file>

<file path=xl/sharedStrings.xml><?xml version="1.0" encoding="utf-8"?>
<sst xmlns="http://schemas.openxmlformats.org/spreadsheetml/2006/main" count="2657" uniqueCount="624">
  <si>
    <t>Export Komplet</t>
  </si>
  <si>
    <t/>
  </si>
  <si>
    <t>2.0</t>
  </si>
  <si>
    <t>False</t>
  </si>
  <si>
    <t>{f41faca4-e831-4b46-8d20-4e126c673bdc}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</si>
  <si>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</si>
  <si>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</si>
  <si>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</si>
  <si>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</si>
  <si>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</si>
  <si>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</si>
  <si>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</si>
  <si>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</si>
  <si>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</si>
  <si>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2021_530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</si>
  <si>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</si>
  <si>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</si>
  <si>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VŠB Rekonstrukce VO 2 etapa</t>
  </si>
  <si>
    <t>KSO:</t>
  </si>
  <si>
    <t>CC-CZ:</t>
  </si>
  <si>
    <t>Místo:</t>
  </si>
  <si>
    <t xml:space="preserve"> </t>
  </si>
  <si>
    <t>Datum:</t>
  </si>
  <si>
    <t>31. 3. 2022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</si>
  <si>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</si>
  <si>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</si>
  <si>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</si>
  <si>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</si>
  <si>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</si>
  <si>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</si>
  <si>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</si>
  <si>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</si>
  <si>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</si>
  <si>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</si>
  <si>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</si>
  <si>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</si>
  <si>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</si>
  <si>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</si>
  <si>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</si>
  <si>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</si>
  <si>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</si>
  <si>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</si>
  <si>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</si>
  <si>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</si>
  <si>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</si>
  <si>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</si>
  <si>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</si>
  <si>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</si>
  <si>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</si>
  <si>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</si>
  <si>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</si>
  <si>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</si>
  <si>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</si>
  <si>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</si>
  <si>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</si>
  <si>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</si>
  <si>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</si>
  <si>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</si>
  <si>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</si>
  <si>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</si>
  <si>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</si>
  <si>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</si>
  <si>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</si>
  <si>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</si>
  <si>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</si>
  <si>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</si>
  <si>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</si>
  <si>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</si>
  <si>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</si>
  <si>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</si>
  <si>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</si>
  <si>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</si>
  <si>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</si>
  <si>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</si>
  <si>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</si>
  <si>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</si>
  <si>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</si>
  <si>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</si>
  <si>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Etapa 1.</t>
  </si>
  <si>
    <t>instalace u nové Auly</t>
  </si>
  <si>
    <t>STA</t>
  </si>
  <si>
    <t>1</t>
  </si>
  <si>
    <t>{c3c3696e-c3e7-43b4-bdfe-347b32c0e088}</t>
  </si>
  <si>
    <t>2</t>
  </si>
  <si>
    <t>KRYCÍ LIST SOUPISU PRACÍ</t>
  </si>
  <si>
    <t>Objekt:</t>
  </si>
  <si>
    <t>Etapa 1. - instalace u nové Auly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</si>
  <si>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</si>
  <si>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</si>
  <si>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</si>
  <si>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</si>
  <si>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</si>
  <si>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</si>
  <si>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</si>
  <si>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998 - Přesun hmot</t>
  </si>
  <si>
    <t xml:space="preserve">    46-M - Zemní práce při extr.mont.pracích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</si>
  <si>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</si>
  <si>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</si>
  <si>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</si>
  <si>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</si>
  <si>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22-M - Montáže technologických zařízení pro dopravní stavby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</si>
  <si>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</si>
  <si>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</si>
  <si>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</si>
  <si>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</si>
  <si>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</si>
  <si>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</si>
  <si>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</si>
  <si>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</si>
  <si>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</si>
  <si>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</si>
  <si>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</si>
  <si>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</si>
  <si>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</si>
  <si>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</si>
  <si>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</si>
  <si>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</si>
  <si>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</si>
  <si>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</si>
  <si>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</si>
  <si>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m2</t>
  </si>
  <si>
    <t>CS ÚRS 2022 01</t>
  </si>
  <si>
    <t>4</t>
  </si>
  <si>
    <t>PP</t>
  </si>
  <si>
    <t>112101101</t>
  </si>
  <si>
    <t>Odstranění stromů s odřezáním kmene a s odvětvením listnatých bez odkornění, průměru kmene přes 100 do 300 mm</t>
  </si>
  <si>
    <t>kus</t>
  </si>
  <si>
    <t>-1451767200</t>
  </si>
  <si>
    <t>112251101</t>
  </si>
  <si>
    <t>Odstranění pařezů strojně s jejich vykopáním, vytrháním nebo odstřelením průměru přes 100 do 300 mm</t>
  </si>
  <si>
    <t>-669252072</t>
  </si>
  <si>
    <t>vlastní</t>
  </si>
  <si>
    <t>3</t>
  </si>
  <si>
    <t>167111101</t>
  </si>
  <si>
    <t>Nakládání výkopku z hornin třídy těžitelnosti I skupiny 1 až 3 ručně</t>
  </si>
  <si>
    <t>m3</t>
  </si>
  <si>
    <t>-1747618092</t>
  </si>
  <si>
    <t>Nakládání, skládání a překládání neulehlého výkopku nebo sypaniny ručně nakládání, z hornin třídy těžitelnosti I, skupiny 1 až 3</t>
  </si>
  <si>
    <t>171201221-R1</t>
  </si>
  <si>
    <t>Poplatek za uložení na skládce (skládkovné) sypaniny</t>
  </si>
  <si>
    <t>t</t>
  </si>
  <si>
    <t>1028708596</t>
  </si>
  <si>
    <t>P</t>
  </si>
  <si>
    <t xml:space="preserve">Poznámka k položce:_x000D_
-Uložení sypaniny poplatek za uložení sypaniny na skládce ( skládkovné )_x000D_
</t>
  </si>
  <si>
    <t>5</t>
  </si>
  <si>
    <t>171201221-R2</t>
  </si>
  <si>
    <t>Poplatek za uložení na skládce (skládkovné) stavebního betonového odpadu</t>
  </si>
  <si>
    <t>-530261167</t>
  </si>
  <si>
    <t xml:space="preserve">Poznámka k položce:_x000D_
-Uložení stavebního betonového odpadu poplatek za uložení na skládce ( skládkovné )_x000D_
</t>
  </si>
  <si>
    <t>6</t>
  </si>
  <si>
    <t>171201221-R3</t>
  </si>
  <si>
    <t>Poplatek za uložení na skládce (skládkovné) stavebního železobetonového odpadu</t>
  </si>
  <si>
    <t>2007193862</t>
  </si>
  <si>
    <t xml:space="preserve">Poznámka k položce:_x000D_
-Uložení stavebního železobetonového odpadu poplatek za uložení na skládce ( skládkovné )_x000D_
</t>
  </si>
  <si>
    <t>7</t>
  </si>
  <si>
    <t>171201221-R4</t>
  </si>
  <si>
    <t>Poplatek za uložení na skládce (skládkovné) směsný odpad</t>
  </si>
  <si>
    <t>-696657550</t>
  </si>
  <si>
    <t xml:space="preserve">Poznámka k položce:_x000D_
-Poplatek za uložení stavebního směsného odpadu na skládce (skládkovné)_x000D_
</t>
  </si>
  <si>
    <t>8</t>
  </si>
  <si>
    <t>171201221-R5</t>
  </si>
  <si>
    <t>Poplatek za uložení na skládce (skládkovné) z plastických hmot</t>
  </si>
  <si>
    <t>-1558855876</t>
  </si>
  <si>
    <t xml:space="preserve">Poznámka k položce:_x000D_
-Poplatek za uložení stavebního  odpadu z plastických hmot na skládce (skládkovné)_x000D_
</t>
  </si>
  <si>
    <t>9</t>
  </si>
  <si>
    <t>171251201</t>
  </si>
  <si>
    <t>Uložení sypaniny na skládky nebo meziskládky</t>
  </si>
  <si>
    <t>1617106174</t>
  </si>
  <si>
    <t>Uložení sypaniny na skládky nebo meziskládky bez hutnění s upravením uložené sypaniny do předepsaného tvaru</t>
  </si>
  <si>
    <t>10</t>
  </si>
  <si>
    <t>181911101-R</t>
  </si>
  <si>
    <t>Konečná úprava terénu ve volném terénu urovnání, osetí, příp. vrácení drnů, zahrnuje i dočasnou úpravu před zbudováním finálních zpevněných ploch.</t>
  </si>
  <si>
    <t>-955039036</t>
  </si>
  <si>
    <t>Poznámka k položce:_x000D_
urovnání, osetí, příp. vrácení drnů, zahrnuje i dočasnou úpravu před zbudováním finálních zpevněných ploch.</t>
  </si>
  <si>
    <t>11</t>
  </si>
  <si>
    <t>460131113-R</t>
  </si>
  <si>
    <t>Hloubení nezapažených jam pro stožáry jednoduché délky do 10 m ručně v hornině tř 3-4</t>
  </si>
  <si>
    <t>64</t>
  </si>
  <si>
    <t>712737537</t>
  </si>
  <si>
    <t>12</t>
  </si>
  <si>
    <t>X02</t>
  </si>
  <si>
    <t>Příslušenství pouzdrového základu VO, základ pro sloup BM8
 viz  situace a TZ vetknutý stožár</t>
  </si>
  <si>
    <t>-1923621393</t>
  </si>
  <si>
    <t>Z01</t>
  </si>
  <si>
    <t>Obnova betonové patky sadového stožáru po zatažení kabelů VO</t>
  </si>
  <si>
    <t>1020470477</t>
  </si>
  <si>
    <t>Z02</t>
  </si>
  <si>
    <t>Odstranění a obnova živičného povrchu včetně konstrukčních vrstev(chodník)</t>
  </si>
  <si>
    <t>-85461219</t>
  </si>
  <si>
    <t>Odstranění a obnova živičného povrchu včetně konstrukčních vrstev(chodník). Položka obsahuje:     -odstranění obrubníků,zřízení obrubníků, odstranění živičného povrchu, zřízení živičného povrchu  včetně kontrukčních vrstev. Položka neobsahuje opravy povrchu v trase které jsou řešeny v rámci jiných SO stejné stavby -nutná koordinace stavebních prací!
Odstranění a obnova živičného povrchu včetně konstrukčních vrstev
je včetně ceny za řezání asfaltového krytu a ceny za nakládání se stavbením odpadem.</t>
  </si>
  <si>
    <t>Z03</t>
  </si>
  <si>
    <t>Odstranění a obnova živičného povrchu včetně konstrukčních vrstev(cesta)</t>
  </si>
  <si>
    <t>1301062736</t>
  </si>
  <si>
    <t>Odstranění a obnova živičného povrchu včetně konstrukčních vrstev(cesta). Položka obsahuje:     -odstranění obrubníků,zřízení obrubníků, odstranění živičného povrchu, zřízení živičného povrchu  včetně kontrukčních vrstev. Položka neobsahuje opravy povrchu v trase které jsou řešeny v rámci jiných SO stejné stavby -nutná koordinace stavebních prací!
Odstranění a obnova živičného povrchu včetně konstrukčních vrstev
je včetně ceny za řezání asfaltového krytu a ceny za nakládání se stavbením odpadem.</t>
  </si>
  <si>
    <t>460871145-R</t>
  </si>
  <si>
    <t>Podklad vozovky ze štěrkodrti se zhutněním při elektromontážích tl přes 20 do 50 cm</t>
  </si>
  <si>
    <t>2105416268</t>
  </si>
  <si>
    <t>Z04</t>
  </si>
  <si>
    <t>Rozebrání a obnova zámkové dlažby včetně konstrukčních vrstev(chodník)</t>
  </si>
  <si>
    <t>-1535741063</t>
  </si>
  <si>
    <t>Rozebrání a obnova zámkové dlažby včetně konstrukčních vrstev(chodník). Položka obsahuje:     -odstranění obrubníků,zřízení obrubníků, odstranění zámkové dlažby, pokládka zámkové dlažby  včetně kontrukčních vrstev. Položka neobsahuje opravy povrchu v trase které jsou řešeny v rámci jiných SO stejné stavby -nutná koordinace stavebních prací!
Rozebrání a obnova zámkové dlažby včetně konstrukčních vrstev
je včetně ceny za případné doplnění nových kusů, které budou poškozeny a ceny za nakládání se stavbením odpadem.</t>
  </si>
  <si>
    <t>998</t>
  </si>
  <si>
    <t>Přesun hmot</t>
  </si>
  <si>
    <t>998011001-R</t>
  </si>
  <si>
    <t>Odvoz suti na skládku a vybouraných hmot nebo meziskládku do 1 km se složením</t>
  </si>
  <si>
    <t>-1019578528</t>
  </si>
  <si>
    <t>998011019-R</t>
  </si>
  <si>
    <t>Příplatek k odvozu suti a vybouraných hmot na skládku ZKD 1 km přes 1 km do 20 km</t>
  </si>
  <si>
    <t>2066046002</t>
  </si>
  <si>
    <t>46-M</t>
  </si>
  <si>
    <t>Zemní práce při extr.mont.pracích</t>
  </si>
  <si>
    <t>16</t>
  </si>
  <si>
    <t>460161172</t>
  </si>
  <si>
    <t>Hloubení kabelových rýh ručně š 35 cm hl 80 cm v hornině tř I skupiny 3</t>
  </si>
  <si>
    <t>m</t>
  </si>
  <si>
    <t>-822154490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</si>
  <si>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 skupiny 3</t>
  </si>
  <si>
    <t>460161173</t>
  </si>
  <si>
    <t>Hloubení kabelových rýh ručně š 35 cm hl 80 cm v hornině tř II skupiny 4</t>
  </si>
  <si>
    <t>1912607402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</si>
  <si>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II skupiny 4</t>
  </si>
  <si>
    <t>460161482</t>
  </si>
  <si>
    <t>Hloubení kabelových rýh ručně š 60 cm hl 120 cm v hornině tř I skupiny 3</t>
  </si>
  <si>
    <t>449529036</t>
  </si>
  <si>
    <t>Hloubení zapažených i nezapažených kabelových rýh ručně včetně urovnání dna s přemístěním výkopku do vzdálenosti 3 m od okraje jámy nebo s naložením na dopravní prostředek šířky 60 cm hloubky 120 cm v hornině třídy těžitelnosti I skupiny 3</t>
  </si>
  <si>
    <t>460161483</t>
  </si>
  <si>
    <t>Hloubení kabelových rýh ručně š 60 cm hl 120 cm v hornině tř II skupiny 4</t>
  </si>
  <si>
    <t>187866697</t>
  </si>
  <si>
    <t>Hloubení zapažených i nezapažených kabelových rýh ručně včetně urovnání dna s přemístěním výkopku do vzdálenosti 3 m od okraje jámy nebo s naložením na dopravní prostředek šířky 60 cm hloubky 120 cm v hornině třídy těžitelnosti II skupiny 4</t>
  </si>
  <si>
    <t>460431152</t>
  </si>
  <si>
    <t>Zásyp kabelových rýh ručně se zhutněním š 35 cm hl 50 cm z horniny tř I skupiny 3</t>
  </si>
  <si>
    <t>-539892693</t>
  </si>
  <si>
    <t>Zásyp kabelových rýh ručně s přemístění sypaniny ze vzdálenosti do 10 m, s uložením výkopku ve vrstvách včetně zhutnění a úpravy povrchu šířky 35 cm hloubky 50 cm z hornině třídy těžitelnosti I skupiny 3</t>
  </si>
  <si>
    <t>460431153</t>
  </si>
  <si>
    <t>Zásyp kabelových rýh ručně se zhutněním š 35 cm hl 50 cm z horniny tř II skupiny 4</t>
  </si>
  <si>
    <t>1115351224</t>
  </si>
  <si>
    <t>Zásyp kabelových rýh ručně s přemístění sypaniny ze vzdálenosti do 10 m, s uložením výkopku ve vrstvách včetně zhutnění a úpravy povrchu šířky 35 cm hloubky 50 cm z horniny třídy těžitelnosti II skupiny 4</t>
  </si>
  <si>
    <t>460431462</t>
  </si>
  <si>
    <t>Zásyp kabelových rýh ručně se zhutněním š 60 cm hl 80 cm z horniny tř I skupiny 3</t>
  </si>
  <si>
    <t>1954561901</t>
  </si>
  <si>
    <t>Zásyp kabelových rýh ručně s přemístění sypaniny ze vzdálenosti do 10 m, s uložením výkopku ve vrstvách včetně zhutnění a úpravy povrchu šířky 60 cm hloubky 80 cm z horniny třídy těžitelnosti I skupiny 3</t>
  </si>
  <si>
    <t>460431463</t>
  </si>
  <si>
    <t>Zásyp kabelových rýh ručně se zhutněním š 60 cm hl 80 cm z horniny tř II skupiny 4</t>
  </si>
  <si>
    <t>-332302470</t>
  </si>
  <si>
    <t>Zásyp kabelových rýh ručně s přemístění sypaniny ze vzdálenosti do 10 m, s uložením výkopku ve vrstvách včetně zhutnění a úpravy povrchu šířky 60 cm hloubky 80 cm z horniny třídy těžitelnosti II skupiny 4</t>
  </si>
  <si>
    <t>460490014</t>
  </si>
  <si>
    <t>Výstražná fólie pro krytí sdělovacích kabelů šířky 40 cm</t>
  </si>
  <si>
    <t>-593223758</t>
  </si>
  <si>
    <t>Výstražná fólie z PVC pro krytí kabelů včetně vyrovnání povrchu rýhy, rozvinutí a uložení fólie šířky do 40 cm, pro sdělovací vedení</t>
  </si>
  <si>
    <t>M</t>
  </si>
  <si>
    <t>69311311</t>
  </si>
  <si>
    <t>pás varovný plný PE š 330mm s potiskem, sdělovací vedení</t>
  </si>
  <si>
    <t>128</t>
  </si>
  <si>
    <t>1360299341</t>
  </si>
  <si>
    <t>460641122</t>
  </si>
  <si>
    <t>Základové konstrukce při elektromontážích ze ŽB tř. C 12/15 bez zvláštních nároků na prostředí</t>
  </si>
  <si>
    <t>1926711364</t>
  </si>
  <si>
    <t>Základové konstrukce základ bez bednění do rostlé zeminy z monolitického železobetonu bez výztuže bez zvláštních nároků na prostředí tř. C 12/15</t>
  </si>
  <si>
    <t>Poznámka k položce:_x000D_
obetonování RVOO-1, RVOO-2, prostupy 9*0,5*0,4</t>
  </si>
  <si>
    <t>460641126</t>
  </si>
  <si>
    <t>Základové konstrukce při elektromontážích ze ŽB tř. C 30/37 bez zvláštních nároků na prostředí</t>
  </si>
  <si>
    <t>1174953580</t>
  </si>
  <si>
    <t>Základové konstrukce základ bez bednění do rostlé zeminy z monolitického železobetonu bez výztuže bez zvláštních nároků na prostředí tř. C 30/37</t>
  </si>
  <si>
    <t>Poznámka k položce:_x000D_
Betonové konstrukce základů VO, beton do tř. C 30/37 XA</t>
  </si>
  <si>
    <t>460641221</t>
  </si>
  <si>
    <t>Výztuž základových konstrukcí při elektromontážích svařovanými sítěmi Kari</t>
  </si>
  <si>
    <t>-1479287759</t>
  </si>
  <si>
    <t>Základové konstrukce výztuž ze svařovaných sítí z drátů typu KARI</t>
  </si>
  <si>
    <t>460661512</t>
  </si>
  <si>
    <t>Kabelové lože z písku pro kabely nn kryté plastovou fólií š lože přes 25 do 50 cm</t>
  </si>
  <si>
    <t>-912809165</t>
  </si>
  <si>
    <t>Kabelové lože z písku včetně podsypu, zhutnění a urovnání povrchu pro kabely nn zakryté plastovou fólií, šířky přes 25 do 50 cm</t>
  </si>
  <si>
    <t>460791112</t>
  </si>
  <si>
    <t>Montáž trubek ochranných plastových uložených volně do rýhy tuhých D přes 32 do 50 mm</t>
  </si>
  <si>
    <t>447794702</t>
  </si>
  <si>
    <t>Montáž trubek ochranných uložených volně do rýhy plastových tuhých, vnitřního průměru přes 32 do 50 mm</t>
  </si>
  <si>
    <t>34571360</t>
  </si>
  <si>
    <t>trubka elektroinstalační HDPE tuhá dvouplášťová korugovaná D 32/40mm včetně prořezu 5%</t>
  </si>
  <si>
    <t>1817619058</t>
  </si>
  <si>
    <t>Poznámka k položce:_x000D_
- včetně ukončení a zaslepení</t>
  </si>
  <si>
    <t>32</t>
  </si>
  <si>
    <t>460791114</t>
  </si>
  <si>
    <t>Montáž trubek ochranných plastových uložených volně do rýhy tuhých D přes 90 do 110 mm</t>
  </si>
  <si>
    <t>1926536145</t>
  </si>
  <si>
    <t>Montáž trubek ochranných uložených volně do rýhy plastových tuhých, vnitřního průměru přes 90 do 110 mm</t>
  </si>
  <si>
    <t>34571365</t>
  </si>
  <si>
    <t>trubka elektroinstalační HDPE tuhá dvouplášťová korugovaná D 94/110mm včetně prořezu 5%</t>
  </si>
  <si>
    <t>1473789992</t>
  </si>
  <si>
    <t>460791213</t>
  </si>
  <si>
    <t>Montáž trubek ochranných plastových uložených volně do rýhy ohebných přes 50 do 90 mm</t>
  </si>
  <si>
    <t>-1667199899</t>
  </si>
  <si>
    <t>Montáž trubek ochranných uložených volně do rýhy plastových ohebných, vnitřního průměru přes 50 do 90 mm</t>
  </si>
  <si>
    <t>34571353</t>
  </si>
  <si>
    <t>trubka elektroinstalační ohebná dvouplášťová korugovaná (chránička) D 61/75mm včetně prořezu 5%</t>
  </si>
  <si>
    <t>1432574305</t>
  </si>
  <si>
    <t>460841123</t>
  </si>
  <si>
    <t>Osazení kabelové komory z dílu HDPE plochy do 1,5 m2 hl do 1,3 m pro běžné zatížení</t>
  </si>
  <si>
    <t>352228248</t>
  </si>
  <si>
    <t>Osazení kabelové komory z plastů pro běžné zatížení komorového dílu z polyetylénu HDPE půdorysné plochy od 1,0 m2 do 1,5 m2, světlé hloubky od 1,0 do 1,3 m</t>
  </si>
  <si>
    <t>460841141</t>
  </si>
  <si>
    <t>Osazení víka z HDPE plochy do 1,0 m2 pro kabelové komory z plastů pro běžné zatížení</t>
  </si>
  <si>
    <t>1596902264</t>
  </si>
  <si>
    <t>Osazení kabelové komory z plastů pro běžné zatížení víka z polyetylénu HDPE půdorysné plochy do 1,0 m2</t>
  </si>
  <si>
    <t>59213370.R</t>
  </si>
  <si>
    <t>Kabelová komora, vnitřní rozměr 1220x910x915mm, včetně víka HDPE</t>
  </si>
  <si>
    <t>761421037</t>
  </si>
  <si>
    <t>Kabelová komora 1220x910x915mm, včetně víka HDPE</t>
  </si>
  <si>
    <t>468051121</t>
  </si>
  <si>
    <t>Bourání základu betonového při elektromontážích</t>
  </si>
  <si>
    <t>1583066038</t>
  </si>
  <si>
    <t>Bourání základu betonového</t>
  </si>
  <si>
    <t>PSV</t>
  </si>
  <si>
    <t>Práce a dodávky PSV</t>
  </si>
  <si>
    <t>741</t>
  </si>
  <si>
    <t>Elektroinstalace - silnoproud</t>
  </si>
  <si>
    <t>210220301</t>
  </si>
  <si>
    <t>Montáž svorek hromosvodných se 2 šrouby</t>
  </si>
  <si>
    <t>-631786137</t>
  </si>
  <si>
    <t>Montáž hromosvodného vedení  svorek se 2 šrouby</t>
  </si>
  <si>
    <t>35441996</t>
  </si>
  <si>
    <t>svorka odbočovací a spojovací pro spojování kruhových a páskových vodičů, FeZn</t>
  </si>
  <si>
    <t>-687488516</t>
  </si>
  <si>
    <t>35441895</t>
  </si>
  <si>
    <t>svorka připojovací k připojení kovových částí SP 01</t>
  </si>
  <si>
    <t>-846470283</t>
  </si>
  <si>
    <t>741128002</t>
  </si>
  <si>
    <t>Ostatní práce při montáži vodičů a kabelů - označení dalším štítkem</t>
  </si>
  <si>
    <t>574026555</t>
  </si>
  <si>
    <t>Ostatní práce při montáži vodičů a kabelů úpravy vodičů a kabelů označování dalším štítkem</t>
  </si>
  <si>
    <t>741231001</t>
  </si>
  <si>
    <t>Montáž svorkovnice do rozvaděčů - řadová vodič do 2,5 mm2 se zapojením vodičů</t>
  </si>
  <si>
    <t>-1845928058</t>
  </si>
  <si>
    <t>Montáž svorkovnic do rozváděčů s popisnými štítky se zapojením vodičů na jedné straně řadových, průřezové plochy vodičů do 2,5 mm2</t>
  </si>
  <si>
    <t>341741231001 - R1</t>
  </si>
  <si>
    <t>pomocná svorkovnice pro DALI-linku 3x2,5mm</t>
  </si>
  <si>
    <t>731018193</t>
  </si>
  <si>
    <t>741210001</t>
  </si>
  <si>
    <t>Montáž rozvodnice oceloplechová nebo plastová běžná do 20 kg</t>
  </si>
  <si>
    <t>-707781097</t>
  </si>
  <si>
    <t>Montáž rozvodnic oceloplechových nebo plastových bez zapojení vodičů běžných, hmotnosti do 20 kg</t>
  </si>
  <si>
    <t>35711012-R</t>
  </si>
  <si>
    <t>Rozvodnice pro VO,  IP 54/40</t>
  </si>
  <si>
    <t>-149908882</t>
  </si>
  <si>
    <t>Poznámka k položce:_x000D_
Rozvodnice bude osazena spínacím prvkem DALI a stykačem_x000D_
1ks pro napojení baneru</t>
  </si>
  <si>
    <t>741330602-R</t>
  </si>
  <si>
    <t>Montáž soumrakového relé včetně čidla se zapojením vodičů</t>
  </si>
  <si>
    <t>619814877</t>
  </si>
  <si>
    <t>741330602-R1</t>
  </si>
  <si>
    <t>somrakový spínač včetně čidla a příslušenství, umístěného na fasádu</t>
  </si>
  <si>
    <t>-1637266765</t>
  </si>
  <si>
    <t>Poznámka k položce:_x000D_
pro napojení baneru</t>
  </si>
  <si>
    <t>741330602-R2</t>
  </si>
  <si>
    <t>Montáž koncového relé pro systém DALI se zapojením vodičů</t>
  </si>
  <si>
    <t>-1431054481</t>
  </si>
  <si>
    <t>Poznámka k položce:_x000D_
Prvek bude umístěn v rozvodnici VO</t>
  </si>
  <si>
    <t>741330602-R3</t>
  </si>
  <si>
    <t>Koncové spínací  relé pro systém DALI se zapojením vodičů</t>
  </si>
  <si>
    <t>569324472</t>
  </si>
  <si>
    <t>741330602-R4</t>
  </si>
  <si>
    <t>Montáž spínacích prvků pro systém DALI se zapojením vodičů</t>
  </si>
  <si>
    <t>-1210538023</t>
  </si>
  <si>
    <t>741330602-R5</t>
  </si>
  <si>
    <t>Spínací prvek pro systém DALI(stykač 3f) se zapojením vodičů</t>
  </si>
  <si>
    <t>-1743215082</t>
  </si>
  <si>
    <t>Spínací prvek pro systém DALI(stykač) se zapojením vodičů</t>
  </si>
  <si>
    <t>741410071</t>
  </si>
  <si>
    <t>Montáž pospojování ochranné konstrukce ostatní vodičem do 16 mm2 uloženým volně nebo pod omítku</t>
  </si>
  <si>
    <t>-1339503902</t>
  </si>
  <si>
    <t>Montáž uzemňovacího vedení s upevněním, propojením a připojením pomocí svorek doplňků ostatních konstrukcí vodičem průřezu do 16 mm2, uloženým volně nebo pod omítkou</t>
  </si>
  <si>
    <t>35441073</t>
  </si>
  <si>
    <t>drát D 10mm FeZn</t>
  </si>
  <si>
    <t>kg</t>
  </si>
  <si>
    <t>-38334526</t>
  </si>
  <si>
    <t>35442062</t>
  </si>
  <si>
    <t>pás zemnící 30x4mm FeZn</t>
  </si>
  <si>
    <t>1543014551</t>
  </si>
  <si>
    <t>741920395</t>
  </si>
  <si>
    <t>Ucpávka prostupu kabelového svazku rukávem otvorem přes D 113 do D 122 mm zaplnění prostupu kabely z 50% stěnou tl 300 mm požární odolnost EI 90</t>
  </si>
  <si>
    <t>331765076</t>
  </si>
  <si>
    <t>Protipožární ucpávky svazků kabelů prostup stěnou tloušťky 300 mm rukávem, požární odolnost EI 90 při 50% zaplnění prostupu kabely průměr prostupu přes 113 do 122 mm</t>
  </si>
  <si>
    <t>X01a</t>
  </si>
  <si>
    <t>Utěsnění chrániček, zemních prostupů.</t>
  </si>
  <si>
    <t>1081453517</t>
  </si>
  <si>
    <t xml:space="preserve">Kompletní utěsnění chrániček, zemních prostupů.
Utěsnění chrániček a prostupů proti vnikání nečistot a vody, vodotěsnou těsnící hmotou, 
</t>
  </si>
  <si>
    <t>Poznámka k položce:_x000D_
Zatěsnění prostupů konstrukcí stavební_x000D_
Zatěsnění  prostupu chrániček</t>
  </si>
  <si>
    <t>Práce a dodávky M</t>
  </si>
  <si>
    <t>21-M</t>
  </si>
  <si>
    <t>Elektromontáže</t>
  </si>
  <si>
    <t>210040011</t>
  </si>
  <si>
    <t>Montáž sloupů nn ocelových trubkových jednoduchých do 12 m</t>
  </si>
  <si>
    <t>1585505099</t>
  </si>
  <si>
    <t>Montáž sloupů a stožárů venkovního vedení nn bez výstroje  ocelových trubkových včetně rozvozu, vztyčení, očíslování, složení do 12 m jednoduchých</t>
  </si>
  <si>
    <t>Poznámka k položce:_x000D_
součástí montáže stožárů je i převěšení stávajících dopravních značek umístěných na VO a reklamních tabulí atd.</t>
  </si>
  <si>
    <t>31674109-R1</t>
  </si>
  <si>
    <t>Stožár osvětlovací 8m 168/114/89 žárový zinek</t>
  </si>
  <si>
    <t>256</t>
  </si>
  <si>
    <t>673394100</t>
  </si>
  <si>
    <t>Poznámka k položce:_x000D_
viz. vzorové řezy a detaily</t>
  </si>
  <si>
    <t>210040011-D</t>
  </si>
  <si>
    <t>Demontáž sloupů nn ocelových trubkových jednoduchých do 12 m</t>
  </si>
  <si>
    <t>-1234069687</t>
  </si>
  <si>
    <t>Demontáž sloupů a stožárů venkovního vedení nn bez výstroje  ocelových trubkových včetně rozvozu, vztyčení, očíslování, složení do 12 m jednoduchých</t>
  </si>
  <si>
    <t>Poznámka k položce:_x000D_
součástí demontáže stožárů je i převěšení stávajících dopravních značek umístěných na VO a reklamních tabulí atd.</t>
  </si>
  <si>
    <t>210050841</t>
  </si>
  <si>
    <t>Číslování sloupu barvou</t>
  </si>
  <si>
    <t>-365735318</t>
  </si>
  <si>
    <t>Ostatní práce na vzdušném vedení  číslování sloupů barvou</t>
  </si>
  <si>
    <t>Poznámka k položce:_x000D_
kus/světelné mésto</t>
  </si>
  <si>
    <t>24622000- R</t>
  </si>
  <si>
    <t>Barva ve spreji odstín černý</t>
  </si>
  <si>
    <t>-527481897</t>
  </si>
  <si>
    <t>hmota nátěrová syntetická vrchní (email) odstín černý</t>
  </si>
  <si>
    <t>210202013</t>
  </si>
  <si>
    <t>Montáž svítidlo LED průmyslové nebo venkovní na výložník</t>
  </si>
  <si>
    <t>-533292323</t>
  </si>
  <si>
    <t>Montáž svítidel LED se zapojením vodičů průmyslových nebo venkovních na výložník</t>
  </si>
  <si>
    <t>34774010-R1</t>
  </si>
  <si>
    <t>svítidlo  LED  do 20W VARIANTA A - instalace zavěsná výška 6m</t>
  </si>
  <si>
    <t>1151535392</t>
  </si>
  <si>
    <t>svítidlo  LED  do 20W VARIANTA A - instalace zavěsná výška 8m
viz situace a TZ, včetně zdroje</t>
  </si>
  <si>
    <t>34774010-R2</t>
  </si>
  <si>
    <t>svítidlo  LED  do 30W VARIANTA B - instalace zavěsná výška 8m</t>
  </si>
  <si>
    <t>-1164082541</t>
  </si>
  <si>
    <t>svítidlo  LED  do 30W VARIANTA B - instalace zavěsná výška 8m
viz situace a TZ, včetně zdroje</t>
  </si>
  <si>
    <t>34774010-R3</t>
  </si>
  <si>
    <t>svítidlo  LED  do 110W VARIANTA C - instalace zavěsná výška 8m</t>
  </si>
  <si>
    <t>864673817</t>
  </si>
  <si>
    <t>svítidlo  LED  do 110W VARIANTA C - instalace zavěsná výška 8m
viz situace a TZ, včetně zdroje</t>
  </si>
  <si>
    <t>34774010-R5</t>
  </si>
  <si>
    <t>svítidlo  LED  do 25W VARIANTA E - instalace zavěsná výška 8m</t>
  </si>
  <si>
    <t>1543316426</t>
  </si>
  <si>
    <t>svítidlo  LED  do 25W VARIANTA E - instalace zavěsná výška 8m
viz situace a TZ, včetně zdroje</t>
  </si>
  <si>
    <t>34774010-R6</t>
  </si>
  <si>
    <t>svítidlo  LED  do 35W VARIANTA F - instalace zavěsná výška 8m</t>
  </si>
  <si>
    <t>-1762768669</t>
  </si>
  <si>
    <t>svítidlo  LED  do 35W VARIANTA F - instalace zavěsná výška 8m
viz situace a TZ, včetně zdroje</t>
  </si>
  <si>
    <t>34774010-R7</t>
  </si>
  <si>
    <t>svítidlo  LED  do 35W VARIANTA G - instalace zavěsná výška 6m</t>
  </si>
  <si>
    <t>1802383248</t>
  </si>
  <si>
    <t>svítidlo  LED  do 35W VARIANTA G - instalace zavěsná výška 6m
viz situace a TZ, včetně zdroje</t>
  </si>
  <si>
    <t>1214847-R1</t>
  </si>
  <si>
    <t>Kabelová koncovka do 1kV na čtyřžílové kabely 6-35</t>
  </si>
  <si>
    <t>1504742747</t>
  </si>
  <si>
    <t>Poznámka k položce:_x000D_
Kabel 4x25</t>
  </si>
  <si>
    <t>1214847-R3</t>
  </si>
  <si>
    <t>Kabelová koncovka do 1kV na čtyřžílové kabely 35-90</t>
  </si>
  <si>
    <t>785070618</t>
  </si>
  <si>
    <t>Poznámka k položce:_x000D_
Kabel 4x70</t>
  </si>
  <si>
    <t>210202013-D</t>
  </si>
  <si>
    <t>Demotáž svítidlo výbojkové průmyslové nebo venkovní na výložník</t>
  </si>
  <si>
    <t>-1126217507</t>
  </si>
  <si>
    <t>210204103</t>
  </si>
  <si>
    <t>Montáž výložníků osvětlení jednoramenných sloupových hmotnosti do 35 kg</t>
  </si>
  <si>
    <t>-1854507984</t>
  </si>
  <si>
    <t>Montáž výložníků osvětlení  jednoramenných sloupových, hmotnosti do 35 kg</t>
  </si>
  <si>
    <t>34674109-R1</t>
  </si>
  <si>
    <t>Výložník délky V1-2000/5° pro sloupy8m žárový zinek</t>
  </si>
  <si>
    <t>1327077833</t>
  </si>
  <si>
    <t>210204103-D</t>
  </si>
  <si>
    <t>Demontáž výložníků osvětlení jednoramenných sloupových hmotnosti do 35 kg</t>
  </si>
  <si>
    <t>-1039962530</t>
  </si>
  <si>
    <t>210204105</t>
  </si>
  <si>
    <t>Montáž výložníků osvětlení dvouramenných sloupových hmotnosti do 70 kg</t>
  </si>
  <si>
    <t>1846807903</t>
  </si>
  <si>
    <t>Montáž výložníků osvětlení  dvouramenných sloupových, hmotnosti do 70 kg</t>
  </si>
  <si>
    <t>34674109-R2</t>
  </si>
  <si>
    <t>Výložník délky V2-2000/90°/5° pro sloupy8m žárový zinek</t>
  </si>
  <si>
    <t>-600023274</t>
  </si>
  <si>
    <t>210812011</t>
  </si>
  <si>
    <t>Montáž kabelu Cu plného nebo laněného do 1 kV žíly 3x1,5 až 6 mm2 (např. CYKY) bez ukončení uloženého volně nebo v liště</t>
  </si>
  <si>
    <t>1636249932</t>
  </si>
  <si>
    <t>Montáž izolovaných kabelů měděných do 1 kV bez ukončení plných nebo laněných kulatých (např. CYKY, CHKE-R) uložených volně nebo v liště počtu a průřezu žil 3x1,5 až 6 mm2</t>
  </si>
  <si>
    <t>34111030</t>
  </si>
  <si>
    <t>kabel instalační jádro Cu plné izolace PVC plášť PVC 450/750V (CYKY) 3x1,5mm2</t>
  </si>
  <si>
    <t>-119046964</t>
  </si>
  <si>
    <t>Poznámka k položce:_x000D_
CYKY, průměr kabelu 8,6mm</t>
  </si>
  <si>
    <t>34111036</t>
  </si>
  <si>
    <t>kabel instalační jádro Cu plné izolace PVC plášť PVC 450/750V (CYKY) 3x2,5mm2</t>
  </si>
  <si>
    <t>209753597</t>
  </si>
  <si>
    <t>Poznámka k položce:_x000D_
CYKY, průměr kabelu 9,5mm</t>
  </si>
  <si>
    <t>210812035</t>
  </si>
  <si>
    <t>Montáž kabelu Cu plného nebo laněného do 1 kV žíly 4x16 mm2 (např. CYKY) bez ukončení uloženého volně nebo v liště</t>
  </si>
  <si>
    <t>-1948936611</t>
  </si>
  <si>
    <t>Montáž izolovaných kabelů měděných do 1 kV bez ukončení plných nebo laněných kulatých (např. CYKY, CHKE-R) uložených volně nebo v liště počtu a průřezu žil 4x16 mm2</t>
  </si>
  <si>
    <t>34111080</t>
  </si>
  <si>
    <t>kabel instalační jádro Cu plné izolace PVC plášť PVC 450/750V (CYKY) 4x16mm2 prožez 5%</t>
  </si>
  <si>
    <t>-554874402</t>
  </si>
  <si>
    <t>Poznámka k položce:_x000D_
CYKY, průměr kabelu 18,6mm</t>
  </si>
  <si>
    <t>210812037</t>
  </si>
  <si>
    <t>Montáž kabelu Cu plného nebo laněného do 1 kV žíly 4x25 až 35 mm2 (např. CYKY) bez ukončení uloženého volně nebo v liště</t>
  </si>
  <si>
    <t>-893546070</t>
  </si>
  <si>
    <t>Montáž izolovaných kabelů měděných do 1 kV bez ukončení plných nebo laněných kulatých (např. CYKY, CHKE-R) uložených volně nebo v liště počtu a průřezu žil 4x25 až 35 mm2</t>
  </si>
  <si>
    <t>34111610</t>
  </si>
  <si>
    <t>kabel silový jádro Cu izolace PVC plášť PVC 0,6/1kV (1-CYKY) 4x25mm2</t>
  </si>
  <si>
    <t>-159856196</t>
  </si>
  <si>
    <t>Poznámka k položce:_x000D_
1-CYKY, průměr kabelu 25mm</t>
  </si>
  <si>
    <t>741231005</t>
  </si>
  <si>
    <t>Montáž svorkovnice do rozvaděčů - řadová vodič do 25 mm2 se zapojením vodičů</t>
  </si>
  <si>
    <t>-2055947646</t>
  </si>
  <si>
    <t>Montáž svorkovnic do rozváděčů s popisnými štítky se zapojením vodičů na jedné straně řadových, průřezové plochy vodičů do 25 mm2</t>
  </si>
  <si>
    <t>34561666-R1</t>
  </si>
  <si>
    <t>Elektrovýzbroj pro kabely 4x25</t>
  </si>
  <si>
    <t>-843378893</t>
  </si>
  <si>
    <t xml:space="preserve">Poznámka k položce:_x000D_
Montáž elektrovýzbroje stožárů osvětlení_x000D_
elektrovýzbroj, svorkovnice pro max. 4 kabely 4x25 (3F+PEN) a pojistkový odpojovač válcový,  viz TZ, viz situace_x000D_
_x000D_
</t>
  </si>
  <si>
    <t>X51</t>
  </si>
  <si>
    <t>Montáž rozvaděč RSXX pilířový, včetně výzbroje</t>
  </si>
  <si>
    <t>681457114</t>
  </si>
  <si>
    <t>X51-R1</t>
  </si>
  <si>
    <t>Rozvaděč RSXX pilířový SIL včetně výzbroje - vybavení dle schéma, IP 54/40</t>
  </si>
  <si>
    <t>1622539683</t>
  </si>
  <si>
    <t>X51-R2</t>
  </si>
  <si>
    <t>Rozvaděč RSXX pilířový SLP včetně výzbroje - vybavení dle schéma, IP 54/40</t>
  </si>
  <si>
    <t>39870297</t>
  </si>
  <si>
    <t>22-M</t>
  </si>
  <si>
    <t>Montáže technologických zařízení pro dopravní stavby</t>
  </si>
  <si>
    <t>34571360a</t>
  </si>
  <si>
    <t>Mikrotrubička HDPE venkovní 12/8mm, pro přímou pokládku</t>
  </si>
  <si>
    <t>468161045</t>
  </si>
  <si>
    <t>34571360b</t>
  </si>
  <si>
    <t>Svazek mikrotrubiček 7 x 12/8 mm</t>
  </si>
  <si>
    <t>-908400538</t>
  </si>
  <si>
    <t>220182022</t>
  </si>
  <si>
    <t>Uložení HDPE trubky pro optický kabel do výkopu bez zřízení lože a bez krytí</t>
  </si>
  <si>
    <t>2120189006</t>
  </si>
  <si>
    <t>Uložení trubky HDPE do výkopu pro optický kabel bez zřízení lože a bez krytí</t>
  </si>
  <si>
    <t>220182025</t>
  </si>
  <si>
    <t>Kontrola průchodnosti trubky pro optický kabel do 2000 m</t>
  </si>
  <si>
    <t>km</t>
  </si>
  <si>
    <t>-1231900509</t>
  </si>
  <si>
    <t>220110347</t>
  </si>
  <si>
    <t>Marker pro určení trasy kabelů HDPE</t>
  </si>
  <si>
    <t>648575946</t>
  </si>
  <si>
    <t>220182024</t>
  </si>
  <si>
    <t>Označení optického kabelu nebo spojky HDPE trubky zaměřovacím markrem</t>
  </si>
  <si>
    <t>-478507133</t>
  </si>
  <si>
    <t>35436027b</t>
  </si>
  <si>
    <t>redukční spojka mikrotrubičky HDPE pr. 12/8 na 10/8mm</t>
  </si>
  <si>
    <t>-329567360</t>
  </si>
  <si>
    <t>220182026</t>
  </si>
  <si>
    <t>Montáž spojky bez svařování na HDPE trubce rovné nebo redukční</t>
  </si>
  <si>
    <t>529268461</t>
  </si>
  <si>
    <t>220182027</t>
  </si>
  <si>
    <t>Montáž koncovky nebo záslepky bez svařování na HDPE trubku</t>
  </si>
  <si>
    <t>304849166</t>
  </si>
  <si>
    <t>35436561a</t>
  </si>
  <si>
    <t>Koncovka mikrotrubičky</t>
  </si>
  <si>
    <t>1379228994</t>
  </si>
  <si>
    <t>34121276b</t>
  </si>
  <si>
    <t>Kabel optický 12 vl. 9/125 BLK, venkovní, gelový, PE plášť</t>
  </si>
  <si>
    <t>1704678456</t>
  </si>
  <si>
    <t>220182036</t>
  </si>
  <si>
    <t>Zafukování optického kabelu do HDPE trubek</t>
  </si>
  <si>
    <t>1590549157</t>
  </si>
  <si>
    <t>220182302</t>
  </si>
  <si>
    <t>Měření útlumu optického kabelu na doprav stavbách na 3 vlnových délkách s 12 vlákny při montáži</t>
  </si>
  <si>
    <t>-1072716115</t>
  </si>
  <si>
    <t>220182522</t>
  </si>
  <si>
    <t>Ukončení optického kabelu v optickém rozvaděči pro 12 vláken</t>
  </si>
  <si>
    <t>-161850257</t>
  </si>
  <si>
    <t>742230803</t>
  </si>
  <si>
    <t>Demontáž venkovní kamery</t>
  </si>
  <si>
    <t>1469778033</t>
  </si>
  <si>
    <t>Demontáž kamery venkovní</t>
  </si>
  <si>
    <t>220731022</t>
  </si>
  <si>
    <t>Montáž kamery v krytu</t>
  </si>
  <si>
    <t>-2028658350</t>
  </si>
  <si>
    <t>Montáž kamery v krytu včetně posazení na konzoli, přišroubování, zapojení ovládacího konektoru, mechanického nastavení, utěsnění šroubů, přívodů, úpravy a zaizolování na konzolu nebo stativ</t>
  </si>
  <si>
    <t>220731051</t>
  </si>
  <si>
    <t>Provedení kamerové zkoušky s montáží</t>
  </si>
  <si>
    <t>-1571975799</t>
  </si>
  <si>
    <t>Provedení kamerové zkoušky s montáží a kontrolou</t>
  </si>
  <si>
    <t>34121266</t>
  </si>
  <si>
    <t>kabel datový venkovní celkově stíněný Al fólií jádro Cu plné plášť PE (F/UTP) kat. 5e</t>
  </si>
  <si>
    <t>1664845096</t>
  </si>
  <si>
    <t>220061101</t>
  </si>
  <si>
    <t>Montáž kabel úložný volně uložený jádro F/UTP</t>
  </si>
  <si>
    <t>-1027378957</t>
  </si>
  <si>
    <t>Montáž kabelu úložného volně uloženého včetně přípravy kabelového bubnu a přistavení k místu pokládky, odvinutí a uložení kabelu do kabelového lůžka nebo do žlabu a protažení překážkami, odřezání kabelu, uzavření konců kabelu a přemístění kabelového bubnu -  F/UTP</t>
  </si>
  <si>
    <t>742330101</t>
  </si>
  <si>
    <t>Měření metalického segmentu s vyhotovením protokolu</t>
  </si>
  <si>
    <t>1163002057</t>
  </si>
  <si>
    <t>Montáž strukturované kabeláže měření segmentu metalického s vyhotovením protokolu</t>
  </si>
  <si>
    <t>OST</t>
  </si>
  <si>
    <t>Ostatní</t>
  </si>
  <si>
    <t>013254000</t>
  </si>
  <si>
    <t>1024</t>
  </si>
  <si>
    <t>1703907654</t>
  </si>
  <si>
    <t>Dokumentace skutečného provedení stavby
Průzkumné, geodetické a projektové práce projektové práce dokumentace stavby (výkresová a textová) skutečného provedení stavby</t>
  </si>
  <si>
    <t>Poznámka k položce:_x000D_
Průzkumné, geodetické a projektové práce projektové práce dokumentace stavby (výkresová a textová) skutečného provedení stavby</t>
  </si>
  <si>
    <t>741810003</t>
  </si>
  <si>
    <t>Celková prohlídka elektrického rozvodu a zařízení do 1 milionu Kč</t>
  </si>
  <si>
    <t>1112172559</t>
  </si>
  <si>
    <t>Poznámka k položce:_x000D_
Výchozí revize</t>
  </si>
  <si>
    <t>X14</t>
  </si>
  <si>
    <t>Montážní mechanismy</t>
  </si>
  <si>
    <t>hod</t>
  </si>
  <si>
    <t>512</t>
  </si>
  <si>
    <t>-1948224803</t>
  </si>
  <si>
    <t>Montážní mechanismy,obecné požadavky na pomocnou mechanizaci.</t>
  </si>
  <si>
    <t>X15</t>
  </si>
  <si>
    <t>Pasportizace stavby</t>
  </si>
  <si>
    <t>1504091409</t>
  </si>
  <si>
    <t>Poznámka k položce:_x000D_
převedení DSPS do standardu pasportů správce osvětlení</t>
  </si>
  <si>
    <t>X16</t>
  </si>
  <si>
    <t>Realizační dokumentace - zpracování dokumentace pro realizaci dle potřeb konkrétního zhotovitele</t>
  </si>
  <si>
    <t>759624181</t>
  </si>
  <si>
    <t>X17</t>
  </si>
  <si>
    <t>Světelně technické měření</t>
  </si>
  <si>
    <t>-1837453505</t>
  </si>
  <si>
    <t>X19</t>
  </si>
  <si>
    <t>Vytyčení trasy inženýrských sítí v zastavěném prostoru</t>
  </si>
  <si>
    <t>1171267218</t>
  </si>
  <si>
    <t>Dokumentace skutečného provedení stavby vč. geodetického zaměření</t>
  </si>
  <si>
    <t>Rozvaděč RSXX pilířový SIL včetně výzbroje - vybavení dle schéma, IP 54/40; dveře na FAB zámek v systému GK objednatele</t>
  </si>
  <si>
    <t>Pasportizace stavby vč. zavedení do stávajícího systému řízení VO objednatele</t>
  </si>
  <si>
    <t>design THORN CiviTEQ antracitově šedý lak AKZO 900</t>
  </si>
  <si>
    <t>34774010-R8</t>
  </si>
  <si>
    <t>svítidlo  LED  do 40W VARIANTA H - instalace zavěsná výška 6m</t>
  </si>
  <si>
    <t>-1727717921</t>
  </si>
  <si>
    <t>svítidlo  LED  do 40W VARIANTA H - instalace zavěsná výška 6m
viz situace a TZ, včetně zdroje</t>
  </si>
  <si>
    <t>SVÍTIDLA 37,38,39 - POUZE VÝMĚNA SVÍTIDLA</t>
  </si>
  <si>
    <t>74a</t>
  </si>
  <si>
    <t xml:space="preserve">jednotný pro všechny svítidla a možnost nastavení intenzit svícení svítidel pro daný časový katalog i pro jednotlivé svítidla - na základě zkoušek osazených svítidel v součinnosti s bezpečnostním útvarem objednatele </t>
  </si>
  <si>
    <t>Nastavení/úprava časů - časový katalog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</si>
</sst>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sz val="7"/>
      <color rgb="FFFF0000"/>
      <name val="Arial CE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19" xfId="0" applyFont="1" applyBorder="1" applyAlignment="1">
      <alignment horizontal="left" vertical="center"/>
    </xf>
    <xf numFmtId="0" fontId="6" fillId="0" borderId="19" xfId="0" applyFont="1" applyBorder="1" applyAlignment="1">
      <alignment vertical="center"/>
    </xf>
    <xf numFmtId="4" fontId="6" fillId="0" borderId="19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19" xfId="0" applyFont="1" applyBorder="1" applyAlignment="1">
      <alignment horizontal="left" vertical="center"/>
    </xf>
    <xf numFmtId="0" fontId="7" fillId="0" borderId="19" xfId="0" applyFont="1" applyBorder="1" applyAlignment="1">
      <alignment vertical="center"/>
    </xf>
    <xf numFmtId="4" fontId="7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0" xfId="0" applyFont="1" applyBorder="1" applyAlignment="1" applyProtection="1">
      <alignment horizontal="center" vertical="center"/>
      <protection locked="0"/>
    </xf>
    <xf numFmtId="49" fontId="19" fillId="0" borderId="20" xfId="0" applyNumberFormat="1" applyFont="1" applyBorder="1" applyAlignment="1" applyProtection="1">
      <alignment horizontal="left" vertical="center" wrapText="1"/>
      <protection locked="0"/>
    </xf>
    <xf numFmtId="0" fontId="19" fillId="0" borderId="20" xfId="0" applyFont="1" applyBorder="1" applyAlignment="1" applyProtection="1">
      <alignment horizontal="left" vertical="center" wrapText="1"/>
      <protection locked="0"/>
    </xf>
    <xf numFmtId="0" fontId="19" fillId="0" borderId="20" xfId="0" applyFont="1" applyBorder="1" applyAlignment="1" applyProtection="1">
      <alignment horizontal="center" vertical="center" wrapText="1"/>
      <protection locked="0"/>
    </xf>
    <xf numFmtId="167" fontId="19" fillId="0" borderId="20" xfId="0" applyNumberFormat="1" applyFont="1" applyBorder="1" applyAlignment="1" applyProtection="1">
      <alignment vertical="center"/>
      <protection locked="0"/>
    </xf>
    <xf numFmtId="4" fontId="19" fillId="3" borderId="20" xfId="0" applyNumberFormat="1" applyFont="1" applyFill="1" applyBorder="1" applyAlignment="1" applyProtection="1">
      <alignment vertical="center"/>
      <protection locked="0"/>
    </xf>
    <xf numFmtId="4" fontId="19" fillId="0" borderId="20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3" fillId="0" borderId="0" xfId="0" applyFont="1" applyAlignment="1">
      <alignment vertical="center" wrapText="1"/>
    </xf>
    <xf numFmtId="0" fontId="34" fillId="0" borderId="20" xfId="0" applyFont="1" applyBorder="1" applyAlignment="1" applyProtection="1">
      <alignment horizontal="center" vertical="center"/>
      <protection locked="0"/>
    </xf>
    <xf numFmtId="49" fontId="34" fillId="0" borderId="20" xfId="0" applyNumberFormat="1" applyFont="1" applyBorder="1" applyAlignment="1" applyProtection="1">
      <alignment horizontal="left" vertical="center" wrapText="1"/>
      <protection locked="0"/>
    </xf>
    <xf numFmtId="0" fontId="34" fillId="0" borderId="20" xfId="0" applyFont="1" applyBorder="1" applyAlignment="1" applyProtection="1">
      <alignment horizontal="left" vertical="center" wrapText="1"/>
      <protection locked="0"/>
    </xf>
    <xf numFmtId="0" fontId="34" fillId="0" borderId="20" xfId="0" applyFont="1" applyBorder="1" applyAlignment="1" applyProtection="1">
      <alignment horizontal="center" vertical="center" wrapText="1"/>
      <protection locked="0"/>
    </xf>
    <xf numFmtId="167" fontId="34" fillId="0" borderId="20" xfId="0" applyNumberFormat="1" applyFont="1" applyBorder="1" applyAlignment="1" applyProtection="1">
      <alignment vertical="center"/>
      <protection locked="0"/>
    </xf>
    <xf numFmtId="4" fontId="34" fillId="3" borderId="20" xfId="0" applyNumberFormat="1" applyFont="1" applyFill="1" applyBorder="1" applyAlignment="1" applyProtection="1">
      <alignment vertical="center"/>
      <protection locked="0"/>
    </xf>
    <xf numFmtId="4" fontId="34" fillId="0" borderId="20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7" fillId="6" borderId="0" xfId="0" applyFont="1" applyFill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4" fillId="0" borderId="20" xfId="0" applyFont="1" applyFill="1" applyBorder="1" applyAlignment="1" applyProtection="1">
      <alignment horizontal="center" vertical="center"/>
      <protection locked="0"/>
    </xf>
    <xf numFmtId="167" fontId="34" fillId="0" borderId="20" xfId="0" applyNumberFormat="1" applyFont="1" applyFill="1" applyBorder="1" applyAlignment="1" applyProtection="1">
      <alignment vertical="center"/>
      <protection locked="0"/>
    </xf>
    <xf numFmtId="0" fontId="37" fillId="0" borderId="0" xfId="0" applyFont="1" applyAlignment="1">
      <alignment horizontal="left" vertical="center" wrapText="1"/>
    </xf>
    <xf numFmtId="0" fontId="8" fillId="0" borderId="0" xfId="0" applyFont="1" applyFill="1" applyAlignment="1"/>
    <xf numFmtId="0" fontId="8" fillId="0" borderId="3" xfId="0" applyFont="1" applyFill="1" applyBorder="1" applyAlignment="1"/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 applyProtection="1">
      <protection locked="0"/>
    </xf>
    <xf numFmtId="4" fontId="7" fillId="0" borderId="0" xfId="0" applyNumberFormat="1" applyFont="1" applyFill="1" applyAlignment="1"/>
    <xf numFmtId="0" fontId="8" fillId="0" borderId="14" xfId="0" applyFont="1" applyFill="1" applyBorder="1" applyAlignment="1"/>
    <xf numFmtId="0" fontId="8" fillId="0" borderId="0" xfId="0" applyFont="1" applyFill="1" applyBorder="1" applyAlignment="1"/>
    <xf numFmtId="166" fontId="8" fillId="0" borderId="0" xfId="0" applyNumberFormat="1" applyFont="1" applyFill="1" applyBorder="1" applyAlignment="1"/>
    <xf numFmtId="166" fontId="8" fillId="0" borderId="15" xfId="0" applyNumberFormat="1" applyFont="1" applyFill="1" applyBorder="1" applyAlignment="1"/>
    <xf numFmtId="0" fontId="8" fillId="0" borderId="0" xfId="0" applyFont="1" applyFill="1" applyAlignment="1">
      <alignment horizontal="center"/>
    </xf>
    <xf numFmtId="4" fontId="8" fillId="0" borderId="0" xfId="0" applyNumberFormat="1" applyFont="1" applyFill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>
      <selection activeCell="AB105" sqref="AB105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 x14ac:dyDescent="0.2">
      <c r="AR2" s="211" t="s">
        <v>5</v>
      </c>
      <c r="AS2" s="212"/>
      <c r="AT2" s="212"/>
      <c r="AU2" s="212"/>
      <c r="AV2" s="212"/>
      <c r="AW2" s="212"/>
      <c r="AX2" s="212"/>
      <c r="AY2" s="212"/>
      <c r="AZ2" s="212"/>
      <c r="BA2" s="212"/>
      <c r="BB2" s="212"/>
      <c r="BC2" s="212"/>
      <c r="BD2" s="212"/>
      <c r="BE2" s="212"/>
      <c r="BS2" s="14" t="s">
        <v>6</v>
      </c>
      <c r="BT2" s="14" t="s">
        <v>7</v>
      </c>
    </row>
    <row r="3" spans="1:74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 x14ac:dyDescent="0.2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 x14ac:dyDescent="0.2">
      <c r="B5" s="17"/>
      <c r="D5" s="21" t="s">
        <v>13</v>
      </c>
      <c r="K5" s="220" t="s">
        <v>14</v>
      </c>
      <c r="L5" s="212"/>
      <c r="M5" s="212"/>
      <c r="N5" s="212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212"/>
      <c r="AH5" s="212"/>
      <c r="AI5" s="212"/>
      <c r="AJ5" s="212"/>
      <c r="AK5" s="212"/>
      <c r="AL5" s="212"/>
      <c r="AM5" s="212"/>
      <c r="AN5" s="212"/>
      <c r="AO5" s="212"/>
      <c r="AR5" s="17"/>
      <c r="BE5" s="217" t="s">
        <v>15</v>
      </c>
      <c r="BS5" s="14" t="s">
        <v>6</v>
      </c>
    </row>
    <row r="6" spans="1:74" s="1" customFormat="1" ht="36.950000000000003" customHeight="1" x14ac:dyDescent="0.2">
      <c r="B6" s="17"/>
      <c r="D6" s="23" t="s">
        <v>16</v>
      </c>
      <c r="K6" s="221" t="s">
        <v>17</v>
      </c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212"/>
      <c r="AC6" s="212"/>
      <c r="AD6" s="212"/>
      <c r="AE6" s="212"/>
      <c r="AF6" s="212"/>
      <c r="AG6" s="212"/>
      <c r="AH6" s="212"/>
      <c r="AI6" s="212"/>
      <c r="AJ6" s="212"/>
      <c r="AK6" s="212"/>
      <c r="AL6" s="212"/>
      <c r="AM6" s="212"/>
      <c r="AN6" s="212"/>
      <c r="AO6" s="212"/>
      <c r="AR6" s="17"/>
      <c r="BE6" s="218"/>
      <c r="BS6" s="14" t="s">
        <v>6</v>
      </c>
    </row>
    <row r="7" spans="1:74" s="1" customFormat="1" ht="12" customHeight="1" x14ac:dyDescent="0.2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218"/>
      <c r="BS7" s="14" t="s">
        <v>6</v>
      </c>
    </row>
    <row r="8" spans="1:74" s="1" customFormat="1" ht="12" customHeight="1" x14ac:dyDescent="0.2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218"/>
      <c r="BS8" s="14" t="s">
        <v>6</v>
      </c>
    </row>
    <row r="9" spans="1:74" s="1" customFormat="1" ht="14.45" customHeight="1" x14ac:dyDescent="0.2">
      <c r="B9" s="17"/>
      <c r="AR9" s="17"/>
      <c r="BE9" s="218"/>
      <c r="BS9" s="14" t="s">
        <v>6</v>
      </c>
    </row>
    <row r="10" spans="1:74" s="1" customFormat="1" ht="12" customHeight="1" x14ac:dyDescent="0.2">
      <c r="B10" s="17"/>
      <c r="D10" s="24" t="s">
        <v>24</v>
      </c>
      <c r="AK10" s="24" t="s">
        <v>25</v>
      </c>
      <c r="AN10" s="22" t="s">
        <v>1</v>
      </c>
      <c r="AR10" s="17"/>
      <c r="BE10" s="218"/>
      <c r="BS10" s="14" t="s">
        <v>6</v>
      </c>
    </row>
    <row r="11" spans="1:74" s="1" customFormat="1" ht="18.399999999999999" customHeight="1" x14ac:dyDescent="0.2">
      <c r="B11" s="17"/>
      <c r="E11" s="22" t="s">
        <v>21</v>
      </c>
      <c r="AK11" s="24" t="s">
        <v>26</v>
      </c>
      <c r="AN11" s="22" t="s">
        <v>1</v>
      </c>
      <c r="AR11" s="17"/>
      <c r="BE11" s="218"/>
      <c r="BS11" s="14" t="s">
        <v>6</v>
      </c>
    </row>
    <row r="12" spans="1:74" s="1" customFormat="1" ht="6.95" customHeight="1" x14ac:dyDescent="0.2">
      <c r="B12" s="17"/>
      <c r="AR12" s="17"/>
      <c r="BE12" s="218"/>
      <c r="BS12" s="14" t="s">
        <v>6</v>
      </c>
    </row>
    <row r="13" spans="1:74" s="1" customFormat="1" ht="12" customHeight="1" x14ac:dyDescent="0.2">
      <c r="B13" s="17"/>
      <c r="D13" s="24" t="s">
        <v>27</v>
      </c>
      <c r="AK13" s="24" t="s">
        <v>25</v>
      </c>
      <c r="AN13" s="26" t="s">
        <v>28</v>
      </c>
      <c r="AR13" s="17"/>
      <c r="BE13" s="218"/>
      <c r="BS13" s="14" t="s">
        <v>6</v>
      </c>
    </row>
    <row r="14" spans="1:74" ht="12.75" x14ac:dyDescent="0.2">
      <c r="B14" s="17"/>
      <c r="E14" s="222" t="s">
        <v>28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23"/>
      <c r="Z14" s="223"/>
      <c r="AA14" s="223"/>
      <c r="AB14" s="223"/>
      <c r="AC14" s="223"/>
      <c r="AD14" s="223"/>
      <c r="AE14" s="223"/>
      <c r="AF14" s="223"/>
      <c r="AG14" s="223"/>
      <c r="AH14" s="223"/>
      <c r="AI14" s="223"/>
      <c r="AJ14" s="223"/>
      <c r="AK14" s="24" t="s">
        <v>26</v>
      </c>
      <c r="AN14" s="26" t="s">
        <v>28</v>
      </c>
      <c r="AR14" s="17"/>
      <c r="BE14" s="218"/>
      <c r="BS14" s="14" t="s">
        <v>6</v>
      </c>
    </row>
    <row r="15" spans="1:74" s="1" customFormat="1" ht="6.95" customHeight="1" x14ac:dyDescent="0.2">
      <c r="B15" s="17"/>
      <c r="AR15" s="17"/>
      <c r="BE15" s="218"/>
      <c r="BS15" s="14" t="s">
        <v>3</v>
      </c>
    </row>
    <row r="16" spans="1:74" s="1" customFormat="1" ht="12" customHeight="1" x14ac:dyDescent="0.2">
      <c r="B16" s="17"/>
      <c r="D16" s="24" t="s">
        <v>29</v>
      </c>
      <c r="AK16" s="24" t="s">
        <v>25</v>
      </c>
      <c r="AN16" s="22" t="s">
        <v>1</v>
      </c>
      <c r="AR16" s="17"/>
      <c r="BE16" s="218"/>
      <c r="BS16" s="14" t="s">
        <v>3</v>
      </c>
    </row>
    <row r="17" spans="1:71" s="1" customFormat="1" ht="18.399999999999999" customHeight="1" x14ac:dyDescent="0.2">
      <c r="B17" s="17"/>
      <c r="E17" s="22" t="s">
        <v>21</v>
      </c>
      <c r="AK17" s="24" t="s">
        <v>26</v>
      </c>
      <c r="AN17" s="22" t="s">
        <v>1</v>
      </c>
      <c r="AR17" s="17"/>
      <c r="BE17" s="218"/>
      <c r="BS17" s="14" t="s">
        <v>30</v>
      </c>
    </row>
    <row r="18" spans="1:71" s="1" customFormat="1" ht="6.95" customHeight="1" x14ac:dyDescent="0.2">
      <c r="B18" s="17"/>
      <c r="AR18" s="17"/>
      <c r="BE18" s="218"/>
      <c r="BS18" s="14" t="s">
        <v>6</v>
      </c>
    </row>
    <row r="19" spans="1:71" s="1" customFormat="1" ht="12" customHeight="1" x14ac:dyDescent="0.2">
      <c r="B19" s="17"/>
      <c r="D19" s="24" t="s">
        <v>31</v>
      </c>
      <c r="AK19" s="24" t="s">
        <v>25</v>
      </c>
      <c r="AN19" s="22" t="s">
        <v>1</v>
      </c>
      <c r="AR19" s="17"/>
      <c r="BE19" s="218"/>
      <c r="BS19" s="14" t="s">
        <v>6</v>
      </c>
    </row>
    <row r="20" spans="1:71" s="1" customFormat="1" ht="18.399999999999999" customHeight="1" x14ac:dyDescent="0.2">
      <c r="B20" s="17"/>
      <c r="E20" s="22" t="s">
        <v>21</v>
      </c>
      <c r="AK20" s="24" t="s">
        <v>26</v>
      </c>
      <c r="AN20" s="22" t="s">
        <v>1</v>
      </c>
      <c r="AR20" s="17"/>
      <c r="BE20" s="218"/>
      <c r="BS20" s="14" t="s">
        <v>30</v>
      </c>
    </row>
    <row r="21" spans="1:71" s="1" customFormat="1" ht="6.95" customHeight="1" x14ac:dyDescent="0.2">
      <c r="B21" s="17"/>
      <c r="AR21" s="17"/>
      <c r="BE21" s="218"/>
    </row>
    <row r="22" spans="1:71" s="1" customFormat="1" ht="12" customHeight="1" x14ac:dyDescent="0.2">
      <c r="B22" s="17"/>
      <c r="D22" s="24" t="s">
        <v>32</v>
      </c>
      <c r="AR22" s="17"/>
      <c r="BE22" s="218"/>
    </row>
    <row r="23" spans="1:71" s="1" customFormat="1" ht="16.5" customHeight="1" x14ac:dyDescent="0.2">
      <c r="B23" s="17"/>
      <c r="E23" s="224" t="s">
        <v>1</v>
      </c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24"/>
      <c r="Z23" s="224"/>
      <c r="AA23" s="224"/>
      <c r="AB23" s="224"/>
      <c r="AC23" s="224"/>
      <c r="AD23" s="224"/>
      <c r="AE23" s="224"/>
      <c r="AF23" s="224"/>
      <c r="AG23" s="224"/>
      <c r="AH23" s="224"/>
      <c r="AI23" s="224"/>
      <c r="AJ23" s="224"/>
      <c r="AK23" s="224"/>
      <c r="AL23" s="224"/>
      <c r="AM23" s="224"/>
      <c r="AN23" s="224"/>
      <c r="AR23" s="17"/>
      <c r="BE23" s="218"/>
    </row>
    <row r="24" spans="1:71" s="1" customFormat="1" ht="6.95" customHeight="1" x14ac:dyDescent="0.2">
      <c r="B24" s="17"/>
      <c r="AR24" s="17"/>
      <c r="BE24" s="218"/>
    </row>
    <row r="25" spans="1:71" s="1" customFormat="1" ht="6.95" customHeight="1" x14ac:dyDescent="0.2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18"/>
    </row>
    <row r="26" spans="1:71" s="2" customFormat="1" ht="25.9" customHeight="1" x14ac:dyDescent="0.2">
      <c r="A26" s="29"/>
      <c r="B26" s="30"/>
      <c r="C26" s="29"/>
      <c r="D26" s="31" t="s">
        <v>33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8">
        <f>ROUND(AG94,2)</f>
        <v>0</v>
      </c>
      <c r="AL26" s="209"/>
      <c r="AM26" s="209"/>
      <c r="AN26" s="209"/>
      <c r="AO26" s="209"/>
      <c r="AP26" s="29"/>
      <c r="AQ26" s="29"/>
      <c r="AR26" s="30"/>
      <c r="BE26" s="218"/>
    </row>
    <row r="27" spans="1:71" s="2" customFormat="1" ht="6.95" customHeight="1" x14ac:dyDescent="0.2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18"/>
    </row>
    <row r="28" spans="1:71" s="2" customFormat="1" ht="12.75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10" t="s">
        <v>34</v>
      </c>
      <c r="M28" s="210"/>
      <c r="N28" s="210"/>
      <c r="O28" s="210"/>
      <c r="P28" s="210"/>
      <c r="Q28" s="29"/>
      <c r="R28" s="29"/>
      <c r="S28" s="29"/>
      <c r="T28" s="29"/>
      <c r="U28" s="29"/>
      <c r="V28" s="29"/>
      <c r="W28" s="210" t="s">
        <v>35</v>
      </c>
      <c r="X28" s="210"/>
      <c r="Y28" s="210"/>
      <c r="Z28" s="210"/>
      <c r="AA28" s="210"/>
      <c r="AB28" s="210"/>
      <c r="AC28" s="210"/>
      <c r="AD28" s="210"/>
      <c r="AE28" s="210"/>
      <c r="AF28" s="29"/>
      <c r="AG28" s="29"/>
      <c r="AH28" s="29"/>
      <c r="AI28" s="29"/>
      <c r="AJ28" s="29"/>
      <c r="AK28" s="210" t="s">
        <v>36</v>
      </c>
      <c r="AL28" s="210"/>
      <c r="AM28" s="210"/>
      <c r="AN28" s="210"/>
      <c r="AO28" s="210"/>
      <c r="AP28" s="29"/>
      <c r="AQ28" s="29"/>
      <c r="AR28" s="30"/>
      <c r="BE28" s="218"/>
    </row>
    <row r="29" spans="1:71" s="3" customFormat="1" ht="14.45" customHeight="1" x14ac:dyDescent="0.2">
      <c r="B29" s="34"/>
      <c r="D29" s="24" t="s">
        <v>37</v>
      </c>
      <c r="F29" s="24" t="s">
        <v>38</v>
      </c>
      <c r="L29" s="199">
        <v>0.21</v>
      </c>
      <c r="M29" s="198"/>
      <c r="N29" s="198"/>
      <c r="O29" s="198"/>
      <c r="P29" s="198"/>
      <c r="W29" s="197">
        <f>ROUND(AZ94, 2)</f>
        <v>0</v>
      </c>
      <c r="X29" s="198"/>
      <c r="Y29" s="198"/>
      <c r="Z29" s="198"/>
      <c r="AA29" s="198"/>
      <c r="AB29" s="198"/>
      <c r="AC29" s="198"/>
      <c r="AD29" s="198"/>
      <c r="AE29" s="198"/>
      <c r="AK29" s="197">
        <f>ROUND(AV94, 2)</f>
        <v>0</v>
      </c>
      <c r="AL29" s="198"/>
      <c r="AM29" s="198"/>
      <c r="AN29" s="198"/>
      <c r="AO29" s="198"/>
      <c r="AR29" s="34"/>
      <c r="BE29" s="219"/>
    </row>
    <row r="30" spans="1:71" s="3" customFormat="1" ht="14.45" customHeight="1" x14ac:dyDescent="0.2">
      <c r="B30" s="34"/>
      <c r="F30" s="24" t="s">
        <v>39</v>
      </c>
      <c r="L30" s="199">
        <v>0.15</v>
      </c>
      <c r="M30" s="198"/>
      <c r="N30" s="198"/>
      <c r="O30" s="198"/>
      <c r="P30" s="198"/>
      <c r="W30" s="197">
        <f>ROUND(BA94, 2)</f>
        <v>0</v>
      </c>
      <c r="X30" s="198"/>
      <c r="Y30" s="198"/>
      <c r="Z30" s="198"/>
      <c r="AA30" s="198"/>
      <c r="AB30" s="198"/>
      <c r="AC30" s="198"/>
      <c r="AD30" s="198"/>
      <c r="AE30" s="198"/>
      <c r="AK30" s="197">
        <f>ROUND(AW94, 2)</f>
        <v>0</v>
      </c>
      <c r="AL30" s="198"/>
      <c r="AM30" s="198"/>
      <c r="AN30" s="198"/>
      <c r="AO30" s="198"/>
      <c r="AR30" s="34"/>
      <c r="BE30" s="219"/>
    </row>
    <row r="31" spans="1:71" s="3" customFormat="1" ht="14.45" hidden="1" customHeight="1" x14ac:dyDescent="0.2">
      <c r="B31" s="34"/>
      <c r="F31" s="24" t="s">
        <v>40</v>
      </c>
      <c r="L31" s="199">
        <v>0.21</v>
      </c>
      <c r="M31" s="198"/>
      <c r="N31" s="198"/>
      <c r="O31" s="198"/>
      <c r="P31" s="198"/>
      <c r="W31" s="197">
        <f>ROUND(BB94, 2)</f>
        <v>0</v>
      </c>
      <c r="X31" s="198"/>
      <c r="Y31" s="198"/>
      <c r="Z31" s="198"/>
      <c r="AA31" s="198"/>
      <c r="AB31" s="198"/>
      <c r="AC31" s="198"/>
      <c r="AD31" s="198"/>
      <c r="AE31" s="198"/>
      <c r="AK31" s="197">
        <v>0</v>
      </c>
      <c r="AL31" s="198"/>
      <c r="AM31" s="198"/>
      <c r="AN31" s="198"/>
      <c r="AO31" s="198"/>
      <c r="AR31" s="34"/>
      <c r="BE31" s="219"/>
    </row>
    <row r="32" spans="1:71" s="3" customFormat="1" ht="14.45" hidden="1" customHeight="1" x14ac:dyDescent="0.2">
      <c r="B32" s="34"/>
      <c r="F32" s="24" t="s">
        <v>41</v>
      </c>
      <c r="L32" s="199">
        <v>0.15</v>
      </c>
      <c r="M32" s="198"/>
      <c r="N32" s="198"/>
      <c r="O32" s="198"/>
      <c r="P32" s="198"/>
      <c r="W32" s="197">
        <f>ROUND(BC94, 2)</f>
        <v>0</v>
      </c>
      <c r="X32" s="198"/>
      <c r="Y32" s="198"/>
      <c r="Z32" s="198"/>
      <c r="AA32" s="198"/>
      <c r="AB32" s="198"/>
      <c r="AC32" s="198"/>
      <c r="AD32" s="198"/>
      <c r="AE32" s="198"/>
      <c r="AK32" s="197">
        <v>0</v>
      </c>
      <c r="AL32" s="198"/>
      <c r="AM32" s="198"/>
      <c r="AN32" s="198"/>
      <c r="AO32" s="198"/>
      <c r="AR32" s="34"/>
      <c r="BE32" s="219"/>
    </row>
    <row r="33" spans="1:57" s="3" customFormat="1" ht="14.45" hidden="1" customHeight="1" x14ac:dyDescent="0.2">
      <c r="B33" s="34"/>
      <c r="F33" s="24" t="s">
        <v>42</v>
      </c>
      <c r="L33" s="199">
        <v>0</v>
      </c>
      <c r="M33" s="198"/>
      <c r="N33" s="198"/>
      <c r="O33" s="198"/>
      <c r="P33" s="198"/>
      <c r="W33" s="197">
        <f>ROUND(BD94, 2)</f>
        <v>0</v>
      </c>
      <c r="X33" s="198"/>
      <c r="Y33" s="198"/>
      <c r="Z33" s="198"/>
      <c r="AA33" s="198"/>
      <c r="AB33" s="198"/>
      <c r="AC33" s="198"/>
      <c r="AD33" s="198"/>
      <c r="AE33" s="198"/>
      <c r="AK33" s="197">
        <v>0</v>
      </c>
      <c r="AL33" s="198"/>
      <c r="AM33" s="198"/>
      <c r="AN33" s="198"/>
      <c r="AO33" s="198"/>
      <c r="AR33" s="34"/>
      <c r="BE33" s="219"/>
    </row>
    <row r="34" spans="1:57" s="2" customFormat="1" ht="6.95" customHeight="1" x14ac:dyDescent="0.2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18"/>
    </row>
    <row r="35" spans="1:57" s="2" customFormat="1" ht="25.9" customHeight="1" x14ac:dyDescent="0.2">
      <c r="A35" s="29"/>
      <c r="B35" s="30"/>
      <c r="C35" s="35"/>
      <c r="D35" s="36" t="s">
        <v>43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44</v>
      </c>
      <c r="U35" s="37"/>
      <c r="V35" s="37"/>
      <c r="W35" s="37"/>
      <c r="X35" s="216" t="s">
        <v>45</v>
      </c>
      <c r="Y35" s="214"/>
      <c r="Z35" s="214"/>
      <c r="AA35" s="214"/>
      <c r="AB35" s="214"/>
      <c r="AC35" s="37"/>
      <c r="AD35" s="37"/>
      <c r="AE35" s="37"/>
      <c r="AF35" s="37"/>
      <c r="AG35" s="37"/>
      <c r="AH35" s="37"/>
      <c r="AI35" s="37"/>
      <c r="AJ35" s="37"/>
      <c r="AK35" s="213">
        <f>SUM(AK26:AK33)</f>
        <v>0</v>
      </c>
      <c r="AL35" s="214"/>
      <c r="AM35" s="214"/>
      <c r="AN35" s="214"/>
      <c r="AO35" s="215"/>
      <c r="AP35" s="35"/>
      <c r="AQ35" s="35"/>
      <c r="AR35" s="30"/>
      <c r="BE35" s="29"/>
    </row>
    <row r="36" spans="1:57" s="2" customFormat="1" ht="6.95" customHeight="1" x14ac:dyDescent="0.2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 x14ac:dyDescent="0.2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 x14ac:dyDescent="0.2">
      <c r="B38" s="17"/>
      <c r="AR38" s="17"/>
    </row>
    <row r="39" spans="1:57" s="1" customFormat="1" ht="14.45" customHeight="1" x14ac:dyDescent="0.2">
      <c r="B39" s="17"/>
      <c r="AR39" s="17"/>
    </row>
    <row r="40" spans="1:57" s="1" customFormat="1" ht="14.45" customHeight="1" x14ac:dyDescent="0.2">
      <c r="B40" s="17"/>
      <c r="AR40" s="17"/>
    </row>
    <row r="41" spans="1:57" s="1" customFormat="1" ht="14.45" customHeight="1" x14ac:dyDescent="0.2">
      <c r="B41" s="17"/>
      <c r="AR41" s="17"/>
    </row>
    <row r="42" spans="1:57" s="1" customFormat="1" ht="14.45" customHeight="1" x14ac:dyDescent="0.2">
      <c r="B42" s="17"/>
      <c r="AR42" s="17"/>
    </row>
    <row r="43" spans="1:57" s="1" customFormat="1" ht="14.45" customHeight="1" x14ac:dyDescent="0.2">
      <c r="B43" s="17"/>
      <c r="AR43" s="17"/>
    </row>
    <row r="44" spans="1:57" s="1" customFormat="1" ht="14.45" customHeight="1" x14ac:dyDescent="0.2">
      <c r="B44" s="17"/>
      <c r="AR44" s="17"/>
    </row>
    <row r="45" spans="1:57" s="1" customFormat="1" ht="14.45" customHeight="1" x14ac:dyDescent="0.2">
      <c r="B45" s="17"/>
      <c r="AR45" s="17"/>
    </row>
    <row r="46" spans="1:57" s="1" customFormat="1" ht="14.45" customHeight="1" x14ac:dyDescent="0.2">
      <c r="B46" s="17"/>
      <c r="AR46" s="17"/>
    </row>
    <row r="47" spans="1:57" s="1" customFormat="1" ht="14.45" customHeight="1" x14ac:dyDescent="0.2">
      <c r="B47" s="17"/>
      <c r="AR47" s="17"/>
    </row>
    <row r="48" spans="1:57" s="1" customFormat="1" ht="14.45" customHeight="1" x14ac:dyDescent="0.2">
      <c r="B48" s="17"/>
      <c r="AR48" s="17"/>
    </row>
    <row r="49" spans="1:57" s="2" customFormat="1" ht="14.45" customHeight="1" x14ac:dyDescent="0.2">
      <c r="B49" s="39"/>
      <c r="D49" s="40" t="s">
        <v>46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47</v>
      </c>
      <c r="AI49" s="41"/>
      <c r="AJ49" s="41"/>
      <c r="AK49" s="41"/>
      <c r="AL49" s="41"/>
      <c r="AM49" s="41"/>
      <c r="AN49" s="41"/>
      <c r="AO49" s="41"/>
      <c r="AR49" s="39"/>
    </row>
    <row r="50" spans="1:57" x14ac:dyDescent="0.2">
      <c r="B50" s="17"/>
      <c r="AR50" s="17"/>
    </row>
    <row r="51" spans="1:57" x14ac:dyDescent="0.2">
      <c r="B51" s="17"/>
      <c r="AR51" s="17"/>
    </row>
    <row r="52" spans="1:57" x14ac:dyDescent="0.2">
      <c r="B52" s="17"/>
      <c r="AR52" s="17"/>
    </row>
    <row r="53" spans="1:57" x14ac:dyDescent="0.2">
      <c r="B53" s="17"/>
      <c r="AR53" s="17"/>
    </row>
    <row r="54" spans="1:57" x14ac:dyDescent="0.2">
      <c r="B54" s="17"/>
      <c r="AR54" s="17"/>
    </row>
    <row r="55" spans="1:57" x14ac:dyDescent="0.2">
      <c r="B55" s="17"/>
      <c r="AR55" s="17"/>
    </row>
    <row r="56" spans="1:57" x14ac:dyDescent="0.2">
      <c r="B56" s="17"/>
      <c r="AR56" s="17"/>
    </row>
    <row r="57" spans="1:57" x14ac:dyDescent="0.2">
      <c r="B57" s="17"/>
      <c r="AR57" s="17"/>
    </row>
    <row r="58" spans="1:57" x14ac:dyDescent="0.2">
      <c r="B58" s="17"/>
      <c r="AR58" s="17"/>
    </row>
    <row r="59" spans="1:57" x14ac:dyDescent="0.2">
      <c r="B59" s="17"/>
      <c r="AR59" s="17"/>
    </row>
    <row r="60" spans="1:57" s="2" customFormat="1" ht="12.75" x14ac:dyDescent="0.2">
      <c r="A60" s="29"/>
      <c r="B60" s="30"/>
      <c r="C60" s="29"/>
      <c r="D60" s="42" t="s">
        <v>48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49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48</v>
      </c>
      <c r="AI60" s="32"/>
      <c r="AJ60" s="32"/>
      <c r="AK60" s="32"/>
      <c r="AL60" s="32"/>
      <c r="AM60" s="42" t="s">
        <v>49</v>
      </c>
      <c r="AN60" s="32"/>
      <c r="AO60" s="32"/>
      <c r="AP60" s="29"/>
      <c r="AQ60" s="29"/>
      <c r="AR60" s="30"/>
      <c r="BE60" s="29"/>
    </row>
    <row r="61" spans="1:57" x14ac:dyDescent="0.2">
      <c r="B61" s="17"/>
      <c r="AR61" s="17"/>
    </row>
    <row r="62" spans="1:57" x14ac:dyDescent="0.2">
      <c r="B62" s="17"/>
      <c r="AR62" s="17"/>
    </row>
    <row r="63" spans="1:57" x14ac:dyDescent="0.2">
      <c r="B63" s="17"/>
      <c r="AR63" s="17"/>
    </row>
    <row r="64" spans="1:57" s="2" customFormat="1" ht="12.75" x14ac:dyDescent="0.2">
      <c r="A64" s="29"/>
      <c r="B64" s="30"/>
      <c r="C64" s="29"/>
      <c r="D64" s="40" t="s">
        <v>50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51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 x14ac:dyDescent="0.2">
      <c r="B65" s="17"/>
      <c r="AR65" s="17"/>
    </row>
    <row r="66" spans="1:57" x14ac:dyDescent="0.2">
      <c r="B66" s="17"/>
      <c r="AR66" s="17"/>
    </row>
    <row r="67" spans="1:57" x14ac:dyDescent="0.2">
      <c r="B67" s="17"/>
      <c r="AR67" s="17"/>
    </row>
    <row r="68" spans="1:57" x14ac:dyDescent="0.2">
      <c r="B68" s="17"/>
      <c r="AR68" s="17"/>
    </row>
    <row r="69" spans="1:57" x14ac:dyDescent="0.2">
      <c r="B69" s="17"/>
      <c r="AR69" s="17"/>
    </row>
    <row r="70" spans="1:57" x14ac:dyDescent="0.2">
      <c r="B70" s="17"/>
      <c r="AR70" s="17"/>
    </row>
    <row r="71" spans="1:57" x14ac:dyDescent="0.2">
      <c r="B71" s="17"/>
      <c r="AR71" s="17"/>
    </row>
    <row r="72" spans="1:57" x14ac:dyDescent="0.2">
      <c r="B72" s="17"/>
      <c r="AR72" s="17"/>
    </row>
    <row r="73" spans="1:57" x14ac:dyDescent="0.2">
      <c r="B73" s="17"/>
      <c r="AR73" s="17"/>
    </row>
    <row r="74" spans="1:57" x14ac:dyDescent="0.2">
      <c r="B74" s="17"/>
      <c r="AR74" s="17"/>
    </row>
    <row r="75" spans="1:57" s="2" customFormat="1" ht="12.75" x14ac:dyDescent="0.2">
      <c r="A75" s="29"/>
      <c r="B75" s="30"/>
      <c r="C75" s="29"/>
      <c r="D75" s="42" t="s">
        <v>48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49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48</v>
      </c>
      <c r="AI75" s="32"/>
      <c r="AJ75" s="32"/>
      <c r="AK75" s="32"/>
      <c r="AL75" s="32"/>
      <c r="AM75" s="42" t="s">
        <v>49</v>
      </c>
      <c r="AN75" s="32"/>
      <c r="AO75" s="32"/>
      <c r="AP75" s="29"/>
      <c r="AQ75" s="29"/>
      <c r="AR75" s="30"/>
      <c r="BE75" s="29"/>
    </row>
    <row r="76" spans="1:57" s="2" customFormat="1" x14ac:dyDescent="0.2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 x14ac:dyDescent="0.2">
      <c r="A82" s="29"/>
      <c r="B82" s="30"/>
      <c r="C82" s="18" t="s">
        <v>52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 x14ac:dyDescent="0.2">
      <c r="B84" s="48"/>
      <c r="C84" s="24" t="s">
        <v>13</v>
      </c>
      <c r="L84" s="4" t="str">
        <f>K5</f>
        <v>2021_530</v>
      </c>
      <c r="AR84" s="48"/>
    </row>
    <row r="85" spans="1:91" s="5" customFormat="1" ht="36.950000000000003" customHeight="1" x14ac:dyDescent="0.2">
      <c r="B85" s="49"/>
      <c r="C85" s="50" t="s">
        <v>16</v>
      </c>
      <c r="L85" s="205" t="str">
        <f>K6</f>
        <v>VŠB Rekonstrukce VO 2 etapa</v>
      </c>
      <c r="M85" s="206"/>
      <c r="N85" s="206"/>
      <c r="O85" s="206"/>
      <c r="P85" s="206"/>
      <c r="Q85" s="206"/>
      <c r="R85" s="206"/>
      <c r="S85" s="206"/>
      <c r="T85" s="206"/>
      <c r="U85" s="206"/>
      <c r="V85" s="206"/>
      <c r="W85" s="206"/>
      <c r="X85" s="206"/>
      <c r="Y85" s="206"/>
      <c r="Z85" s="206"/>
      <c r="AA85" s="206"/>
      <c r="AB85" s="206"/>
      <c r="AC85" s="206"/>
      <c r="AD85" s="206"/>
      <c r="AE85" s="206"/>
      <c r="AF85" s="206"/>
      <c r="AG85" s="206"/>
      <c r="AH85" s="206"/>
      <c r="AI85" s="206"/>
      <c r="AJ85" s="206"/>
      <c r="AK85" s="206"/>
      <c r="AL85" s="206"/>
      <c r="AM85" s="206"/>
      <c r="AN85" s="206"/>
      <c r="AO85" s="206"/>
      <c r="AR85" s="49"/>
    </row>
    <row r="86" spans="1:91" s="2" customFormat="1" ht="6.95" customHeight="1" x14ac:dyDescent="0.2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 x14ac:dyDescent="0.2">
      <c r="A87" s="29"/>
      <c r="B87" s="30"/>
      <c r="C87" s="24" t="s">
        <v>20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22</v>
      </c>
      <c r="AJ87" s="29"/>
      <c r="AK87" s="29"/>
      <c r="AL87" s="29"/>
      <c r="AM87" s="207" t="str">
        <f>IF(AN8= "","",AN8)</f>
        <v>31. 3. 2022</v>
      </c>
      <c r="AN87" s="207"/>
      <c r="AO87" s="29"/>
      <c r="AP87" s="29"/>
      <c r="AQ87" s="29"/>
      <c r="AR87" s="30"/>
      <c r="BE87" s="29"/>
    </row>
    <row r="88" spans="1:91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 x14ac:dyDescent="0.2">
      <c r="A89" s="29"/>
      <c r="B89" s="30"/>
      <c r="C89" s="24" t="s">
        <v>24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29</v>
      </c>
      <c r="AJ89" s="29"/>
      <c r="AK89" s="29"/>
      <c r="AL89" s="29"/>
      <c r="AM89" s="190" t="str">
        <f>IF(E17="","",E17)</f>
        <v xml:space="preserve"> </v>
      </c>
      <c r="AN89" s="191"/>
      <c r="AO89" s="191"/>
      <c r="AP89" s="191"/>
      <c r="AQ89" s="29"/>
      <c r="AR89" s="30"/>
      <c r="AS89" s="186" t="s">
        <v>53</v>
      </c>
      <c r="AT89" s="187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 x14ac:dyDescent="0.2">
      <c r="A90" s="29"/>
      <c r="B90" s="30"/>
      <c r="C90" s="24" t="s">
        <v>27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31</v>
      </c>
      <c r="AJ90" s="29"/>
      <c r="AK90" s="29"/>
      <c r="AL90" s="29"/>
      <c r="AM90" s="190" t="str">
        <f>IF(E20="","",E20)</f>
        <v xml:space="preserve"> </v>
      </c>
      <c r="AN90" s="191"/>
      <c r="AO90" s="191"/>
      <c r="AP90" s="191"/>
      <c r="AQ90" s="29"/>
      <c r="AR90" s="30"/>
      <c r="AS90" s="188"/>
      <c r="AT90" s="189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 x14ac:dyDescent="0.2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188"/>
      <c r="AT91" s="189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 x14ac:dyDescent="0.2">
      <c r="A92" s="29"/>
      <c r="B92" s="30"/>
      <c r="C92" s="200" t="s">
        <v>54</v>
      </c>
      <c r="D92" s="201"/>
      <c r="E92" s="201"/>
      <c r="F92" s="201"/>
      <c r="G92" s="201"/>
      <c r="H92" s="57"/>
      <c r="I92" s="203" t="s">
        <v>55</v>
      </c>
      <c r="J92" s="201"/>
      <c r="K92" s="201"/>
      <c r="L92" s="201"/>
      <c r="M92" s="201"/>
      <c r="N92" s="201"/>
      <c r="O92" s="201"/>
      <c r="P92" s="201"/>
      <c r="Q92" s="201"/>
      <c r="R92" s="201"/>
      <c r="S92" s="201"/>
      <c r="T92" s="201"/>
      <c r="U92" s="201"/>
      <c r="V92" s="201"/>
      <c r="W92" s="201"/>
      <c r="X92" s="201"/>
      <c r="Y92" s="201"/>
      <c r="Z92" s="201"/>
      <c r="AA92" s="201"/>
      <c r="AB92" s="201"/>
      <c r="AC92" s="201"/>
      <c r="AD92" s="201"/>
      <c r="AE92" s="201"/>
      <c r="AF92" s="201"/>
      <c r="AG92" s="202" t="s">
        <v>56</v>
      </c>
      <c r="AH92" s="201"/>
      <c r="AI92" s="201"/>
      <c r="AJ92" s="201"/>
      <c r="AK92" s="201"/>
      <c r="AL92" s="201"/>
      <c r="AM92" s="201"/>
      <c r="AN92" s="203" t="s">
        <v>57</v>
      </c>
      <c r="AO92" s="201"/>
      <c r="AP92" s="204"/>
      <c r="AQ92" s="58" t="s">
        <v>58</v>
      </c>
      <c r="AR92" s="30"/>
      <c r="AS92" s="59" t="s">
        <v>59</v>
      </c>
      <c r="AT92" s="60" t="s">
        <v>60</v>
      </c>
      <c r="AU92" s="60" t="s">
        <v>61</v>
      </c>
      <c r="AV92" s="60" t="s">
        <v>62</v>
      </c>
      <c r="AW92" s="60" t="s">
        <v>63</v>
      </c>
      <c r="AX92" s="60" t="s">
        <v>64</v>
      </c>
      <c r="AY92" s="60" t="s">
        <v>65</v>
      </c>
      <c r="AZ92" s="60" t="s">
        <v>66</v>
      </c>
      <c r="BA92" s="60" t="s">
        <v>67</v>
      </c>
      <c r="BB92" s="60" t="s">
        <v>68</v>
      </c>
      <c r="BC92" s="60" t="s">
        <v>69</v>
      </c>
      <c r="BD92" s="61" t="s">
        <v>70</v>
      </c>
      <c r="BE92" s="29"/>
    </row>
    <row r="93" spans="1:91" s="2" customFormat="1" ht="10.9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 x14ac:dyDescent="0.2">
      <c r="B94" s="65"/>
      <c r="C94" s="66" t="s">
        <v>71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195">
        <f>ROUND(SUM(AG95:AG95),2)</f>
        <v>0</v>
      </c>
      <c r="AH94" s="195"/>
      <c r="AI94" s="195"/>
      <c r="AJ94" s="195"/>
      <c r="AK94" s="195"/>
      <c r="AL94" s="195"/>
      <c r="AM94" s="195"/>
      <c r="AN94" s="196">
        <f t="shared" ref="AN94:AN95" si="0">SUM(AG94,AT94)</f>
        <v>0</v>
      </c>
      <c r="AO94" s="196"/>
      <c r="AP94" s="196"/>
      <c r="AQ94" s="69" t="s">
        <v>1</v>
      </c>
      <c r="AR94" s="65"/>
      <c r="AS94" s="70">
        <f>ROUND(SUM(AS95:AS95),2)</f>
        <v>0</v>
      </c>
      <c r="AT94" s="71">
        <f t="shared" ref="AT94:AT95" si="1">ROUND(SUM(AV94:AW94),2)</f>
        <v>0</v>
      </c>
      <c r="AU94" s="72">
        <f>ROUND(SUM(AU95:AU95),5)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ROUND(SUM(AZ95:AZ95),2)</f>
        <v>0</v>
      </c>
      <c r="BA94" s="71">
        <f>ROUND(SUM(BA95:BA95),2)</f>
        <v>0</v>
      </c>
      <c r="BB94" s="71">
        <f>ROUND(SUM(BB95:BB95),2)</f>
        <v>0</v>
      </c>
      <c r="BC94" s="71">
        <f>ROUND(SUM(BC95:BC95),2)</f>
        <v>0</v>
      </c>
      <c r="BD94" s="73">
        <f>ROUND(SUM(BD95:BD95),2)</f>
        <v>0</v>
      </c>
      <c r="BS94" s="74" t="s">
        <v>72</v>
      </c>
      <c r="BT94" s="74" t="s">
        <v>73</v>
      </c>
      <c r="BU94" s="75" t="s">
        <v>74</v>
      </c>
      <c r="BV94" s="74" t="s">
        <v>75</v>
      </c>
      <c r="BW94" s="74" t="s">
        <v>4</v>
      </c>
      <c r="BX94" s="74" t="s">
        <v>76</v>
      </c>
      <c r="CL94" s="74" t="s">
        <v>1</v>
      </c>
    </row>
    <row r="95" spans="1:91" s="7" customFormat="1" ht="24.75" customHeight="1" x14ac:dyDescent="0.2">
      <c r="A95" s="76" t="s">
        <v>77</v>
      </c>
      <c r="B95" s="77"/>
      <c r="C95" s="78"/>
      <c r="D95" s="192" t="s">
        <v>78</v>
      </c>
      <c r="E95" s="192"/>
      <c r="F95" s="192"/>
      <c r="G95" s="192"/>
      <c r="H95" s="192"/>
      <c r="I95" s="79"/>
      <c r="J95" s="192" t="s">
        <v>79</v>
      </c>
      <c r="K95" s="192"/>
      <c r="L95" s="192"/>
      <c r="M95" s="192"/>
      <c r="N95" s="192"/>
      <c r="O95" s="192"/>
      <c r="P95" s="192"/>
      <c r="Q95" s="192"/>
      <c r="R95" s="192"/>
      <c r="S95" s="192"/>
      <c r="T95" s="192"/>
      <c r="U95" s="192"/>
      <c r="V95" s="192"/>
      <c r="W95" s="192"/>
      <c r="X95" s="192"/>
      <c r="Y95" s="192"/>
      <c r="Z95" s="192"/>
      <c r="AA95" s="192"/>
      <c r="AB95" s="192"/>
      <c r="AC95" s="192"/>
      <c r="AD95" s="192"/>
      <c r="AE95" s="192"/>
      <c r="AF95" s="192"/>
      <c r="AG95" s="193">
        <f>'Etapa 1. - instalace u no...'!J30</f>
        <v>0</v>
      </c>
      <c r="AH95" s="194"/>
      <c r="AI95" s="194"/>
      <c r="AJ95" s="194"/>
      <c r="AK95" s="194"/>
      <c r="AL95" s="194"/>
      <c r="AM95" s="194"/>
      <c r="AN95" s="193">
        <f t="shared" si="0"/>
        <v>0</v>
      </c>
      <c r="AO95" s="194"/>
      <c r="AP95" s="194"/>
      <c r="AQ95" s="80" t="s">
        <v>80</v>
      </c>
      <c r="AR95" s="77"/>
      <c r="AS95" s="81">
        <v>0</v>
      </c>
      <c r="AT95" s="82">
        <f t="shared" si="1"/>
        <v>0</v>
      </c>
      <c r="AU95" s="83">
        <f>'Etapa 1. - instalace u no...'!P126</f>
        <v>0</v>
      </c>
      <c r="AV95" s="82">
        <f>'Etapa 1. - instalace u no...'!J33</f>
        <v>0</v>
      </c>
      <c r="AW95" s="82">
        <f>'Etapa 1. - instalace u no...'!J34</f>
        <v>0</v>
      </c>
      <c r="AX95" s="82">
        <f>'Etapa 1. - instalace u no...'!J35</f>
        <v>0</v>
      </c>
      <c r="AY95" s="82">
        <f>'Etapa 1. - instalace u no...'!J36</f>
        <v>0</v>
      </c>
      <c r="AZ95" s="82">
        <f>'Etapa 1. - instalace u no...'!F33</f>
        <v>0</v>
      </c>
      <c r="BA95" s="82">
        <f>'Etapa 1. - instalace u no...'!F34</f>
        <v>0</v>
      </c>
      <c r="BB95" s="82">
        <f>'Etapa 1. - instalace u no...'!F35</f>
        <v>0</v>
      </c>
      <c r="BC95" s="82">
        <f>'Etapa 1. - instalace u no...'!F36</f>
        <v>0</v>
      </c>
      <c r="BD95" s="84">
        <f>'Etapa 1. - instalace u no...'!F37</f>
        <v>0</v>
      </c>
      <c r="BT95" s="85" t="s">
        <v>81</v>
      </c>
      <c r="BV95" s="85" t="s">
        <v>75</v>
      </c>
      <c r="BW95" s="85" t="s">
        <v>82</v>
      </c>
      <c r="BX95" s="85" t="s">
        <v>4</v>
      </c>
      <c r="CL95" s="85" t="s">
        <v>1</v>
      </c>
      <c r="CM95" s="85" t="s">
        <v>83</v>
      </c>
    </row>
    <row r="96" spans="1:91" s="2" customFormat="1" ht="30" customHeight="1" x14ac:dyDescent="0.2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30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pans="1:57" s="2" customFormat="1" ht="6.95" customHeight="1" x14ac:dyDescent="0.2">
      <c r="A97" s="29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mergeCells count="4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C92:G92"/>
    <mergeCell ref="AG92:AM92"/>
    <mergeCell ref="I92:AF92"/>
    <mergeCell ref="AN92:AP92"/>
    <mergeCell ref="L85:AO85"/>
    <mergeCell ref="AM87:AN87"/>
    <mergeCell ref="AM89:AP89"/>
    <mergeCell ref="AS89:AT91"/>
    <mergeCell ref="AM90:AP90"/>
    <mergeCell ref="D95:H95"/>
    <mergeCell ref="AG95:AM95"/>
    <mergeCell ref="J95:AF95"/>
    <mergeCell ref="AN95:AP95"/>
    <mergeCell ref="AG94:AM94"/>
    <mergeCell ref="AN94:AP94"/>
  </mergeCells>
  <hyperlinks>
    <hyperlink ref="A95" location="'Etapa 1. - instalace u no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416"/>
  <sheetViews>
    <sheetView showGridLines="0" tabSelected="1" topLeftCell="A395" workbookViewId="0">
      <selection activeCell="F415" sqref="F415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6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 customWidth="1"/>
    <col min="15" max="20" width="14.1640625" style="1" hidden="1" customWidth="1"/>
    <col min="21" max="21" width="16.33203125" style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/>
  </cols>
  <sheetData>
    <row r="2" spans="1:46" s="1" customFormat="1" ht="36.950000000000003" customHeight="1" x14ac:dyDescent="0.2">
      <c r="L2" s="211" t="s">
        <v>5</v>
      </c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14" t="s">
        <v>82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83</v>
      </c>
    </row>
    <row r="4" spans="1:46" s="1" customFormat="1" ht="24.95" customHeight="1" x14ac:dyDescent="0.2">
      <c r="B4" s="17"/>
      <c r="D4" s="18" t="s">
        <v>84</v>
      </c>
      <c r="L4" s="17"/>
      <c r="M4" s="86" t="s">
        <v>10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4" t="s">
        <v>16</v>
      </c>
      <c r="L6" s="17"/>
    </row>
    <row r="7" spans="1:46" s="1" customFormat="1" ht="16.5" customHeight="1" x14ac:dyDescent="0.2">
      <c r="B7" s="17"/>
      <c r="E7" s="226" t="str">
        <f>'Rekapitulace stavby'!K6</f>
        <v>VŠB Rekonstrukce VO 2 etapa</v>
      </c>
      <c r="F7" s="227"/>
      <c r="G7" s="227"/>
      <c r="H7" s="227"/>
      <c r="L7" s="17"/>
    </row>
    <row r="8" spans="1:46" s="2" customFormat="1" ht="12" customHeight="1" x14ac:dyDescent="0.2">
      <c r="A8" s="29"/>
      <c r="B8" s="30"/>
      <c r="C8" s="29"/>
      <c r="D8" s="24" t="s">
        <v>85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05" t="s">
        <v>86</v>
      </c>
      <c r="F9" s="225"/>
      <c r="G9" s="225"/>
      <c r="H9" s="225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stavby'!AN8</f>
        <v>31. 3. 2022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24</v>
      </c>
      <c r="E14" s="29"/>
      <c r="F14" s="29"/>
      <c r="G14" s="29"/>
      <c r="H14" s="29"/>
      <c r="I14" s="24" t="s">
        <v>25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26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25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28" t="str">
        <f>'Rekapitulace stavby'!E14</f>
        <v>Vyplň údaj</v>
      </c>
      <c r="F18" s="220"/>
      <c r="G18" s="220"/>
      <c r="H18" s="220"/>
      <c r="I18" s="24" t="s">
        <v>26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25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26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25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26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87"/>
      <c r="B27" s="88"/>
      <c r="C27" s="87"/>
      <c r="D27" s="87"/>
      <c r="E27" s="224" t="s">
        <v>1</v>
      </c>
      <c r="F27" s="224"/>
      <c r="G27" s="224"/>
      <c r="H27" s="224"/>
      <c r="I27" s="87"/>
      <c r="J27" s="87"/>
      <c r="K27" s="87"/>
      <c r="L27" s="89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0" t="s">
        <v>33</v>
      </c>
      <c r="E30" s="29"/>
      <c r="F30" s="29"/>
      <c r="G30" s="29"/>
      <c r="H30" s="29"/>
      <c r="I30" s="29"/>
      <c r="J30" s="68">
        <f>ROUND(J126,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91" t="s">
        <v>37</v>
      </c>
      <c r="E33" s="24" t="s">
        <v>38</v>
      </c>
      <c r="F33" s="92">
        <f>ROUND((SUM(BE126:BE414)),  2)</f>
        <v>0</v>
      </c>
      <c r="G33" s="29"/>
      <c r="H33" s="29"/>
      <c r="I33" s="93">
        <v>0.21</v>
      </c>
      <c r="J33" s="92">
        <f>ROUND(((SUM(BE126:BE414))*I33),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4" t="s">
        <v>39</v>
      </c>
      <c r="F34" s="92">
        <f>ROUND((SUM(BF126:BF414)),  2)</f>
        <v>0</v>
      </c>
      <c r="G34" s="29"/>
      <c r="H34" s="29"/>
      <c r="I34" s="93">
        <v>0.15</v>
      </c>
      <c r="J34" s="92">
        <f>ROUND(((SUM(BF126:BF414))*I34),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40</v>
      </c>
      <c r="F35" s="92">
        <f>ROUND((SUM(BG126:BG414)),  2)</f>
        <v>0</v>
      </c>
      <c r="G35" s="29"/>
      <c r="H35" s="29"/>
      <c r="I35" s="93">
        <v>0.21</v>
      </c>
      <c r="J35" s="92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41</v>
      </c>
      <c r="F36" s="92">
        <f>ROUND((SUM(BH126:BH414)),  2)</f>
        <v>0</v>
      </c>
      <c r="G36" s="29"/>
      <c r="H36" s="29"/>
      <c r="I36" s="93">
        <v>0.15</v>
      </c>
      <c r="J36" s="92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42</v>
      </c>
      <c r="F37" s="92">
        <f>ROUND((SUM(BI126:BI414)),  2)</f>
        <v>0</v>
      </c>
      <c r="G37" s="29"/>
      <c r="H37" s="29"/>
      <c r="I37" s="93">
        <v>0</v>
      </c>
      <c r="J37" s="9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4"/>
      <c r="D39" s="95" t="s">
        <v>43</v>
      </c>
      <c r="E39" s="57"/>
      <c r="F39" s="57"/>
      <c r="G39" s="96" t="s">
        <v>44</v>
      </c>
      <c r="H39" s="97" t="s">
        <v>45</v>
      </c>
      <c r="I39" s="57"/>
      <c r="J39" s="98">
        <f>SUM(J30:J37)</f>
        <v>0</v>
      </c>
      <c r="K39" s="9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9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2" t="s">
        <v>48</v>
      </c>
      <c r="E61" s="32"/>
      <c r="F61" s="100" t="s">
        <v>49</v>
      </c>
      <c r="G61" s="42" t="s">
        <v>48</v>
      </c>
      <c r="H61" s="32"/>
      <c r="I61" s="32"/>
      <c r="J61" s="101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2" t="s">
        <v>48</v>
      </c>
      <c r="E76" s="32"/>
      <c r="F76" s="100" t="s">
        <v>49</v>
      </c>
      <c r="G76" s="42" t="s">
        <v>48</v>
      </c>
      <c r="H76" s="32"/>
      <c r="I76" s="32"/>
      <c r="J76" s="101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87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26" t="str">
        <f>E7</f>
        <v>VŠB Rekonstrukce VO 2 etapa</v>
      </c>
      <c r="F85" s="227"/>
      <c r="G85" s="227"/>
      <c r="H85" s="227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85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05" t="str">
        <f>E9</f>
        <v>Etapa 1. - instalace u nové Auly</v>
      </c>
      <c r="F87" s="225"/>
      <c r="G87" s="225"/>
      <c r="H87" s="225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2" t="str">
        <f>IF(J12="","",J12)</f>
        <v>31. 3. 2022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24</v>
      </c>
      <c r="D91" s="29"/>
      <c r="E91" s="29"/>
      <c r="F91" s="22" t="str">
        <f>E15</f>
        <v xml:space="preserve"> </v>
      </c>
      <c r="G91" s="29"/>
      <c r="H91" s="29"/>
      <c r="I91" s="24" t="s">
        <v>29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2" t="s">
        <v>88</v>
      </c>
      <c r="D94" s="94"/>
      <c r="E94" s="94"/>
      <c r="F94" s="94"/>
      <c r="G94" s="94"/>
      <c r="H94" s="94"/>
      <c r="I94" s="94"/>
      <c r="J94" s="103" t="s">
        <v>89</v>
      </c>
      <c r="K94" s="94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04" t="s">
        <v>90</v>
      </c>
      <c r="D96" s="29"/>
      <c r="E96" s="29"/>
      <c r="F96" s="29"/>
      <c r="G96" s="29"/>
      <c r="H96" s="29"/>
      <c r="I96" s="29"/>
      <c r="J96" s="68">
        <f>J126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91</v>
      </c>
    </row>
    <row r="97" spans="1:31" s="9" customFormat="1" ht="24.95" customHeight="1" x14ac:dyDescent="0.2">
      <c r="B97" s="105"/>
      <c r="D97" s="106" t="s">
        <v>92</v>
      </c>
      <c r="E97" s="107"/>
      <c r="F97" s="107"/>
      <c r="G97" s="107"/>
      <c r="H97" s="107"/>
      <c r="I97" s="107"/>
      <c r="J97" s="108">
        <f>J127</f>
        <v>0</v>
      </c>
      <c r="L97" s="105"/>
    </row>
    <row r="98" spans="1:31" s="10" customFormat="1" ht="19.899999999999999" customHeight="1" x14ac:dyDescent="0.2">
      <c r="B98" s="109"/>
      <c r="D98" s="110" t="s">
        <v>93</v>
      </c>
      <c r="E98" s="111"/>
      <c r="F98" s="111"/>
      <c r="G98" s="111"/>
      <c r="H98" s="111"/>
      <c r="I98" s="111"/>
      <c r="J98" s="112">
        <f>J128</f>
        <v>0</v>
      </c>
      <c r="L98" s="109"/>
    </row>
    <row r="99" spans="1:31" s="10" customFormat="1" ht="19.899999999999999" customHeight="1" x14ac:dyDescent="0.2">
      <c r="B99" s="109"/>
      <c r="D99" s="110" t="s">
        <v>94</v>
      </c>
      <c r="E99" s="111"/>
      <c r="F99" s="111"/>
      <c r="G99" s="111"/>
      <c r="H99" s="111"/>
      <c r="I99" s="111"/>
      <c r="J99" s="112">
        <f>J169</f>
        <v>0</v>
      </c>
      <c r="L99" s="109"/>
    </row>
    <row r="100" spans="1:31" s="10" customFormat="1" ht="19.899999999999999" customHeight="1" x14ac:dyDescent="0.2">
      <c r="B100" s="109"/>
      <c r="D100" s="110" t="s">
        <v>95</v>
      </c>
      <c r="E100" s="111"/>
      <c r="F100" s="111"/>
      <c r="G100" s="111"/>
      <c r="H100" s="111"/>
      <c r="I100" s="111"/>
      <c r="J100" s="112">
        <f>J174</f>
        <v>0</v>
      </c>
      <c r="L100" s="109"/>
    </row>
    <row r="101" spans="1:31" s="9" customFormat="1" ht="24.95" customHeight="1" x14ac:dyDescent="0.2">
      <c r="B101" s="105"/>
      <c r="D101" s="106" t="s">
        <v>96</v>
      </c>
      <c r="E101" s="107"/>
      <c r="F101" s="107"/>
      <c r="G101" s="107"/>
      <c r="H101" s="107"/>
      <c r="I101" s="107"/>
      <c r="J101" s="108">
        <f>J226</f>
        <v>0</v>
      </c>
      <c r="L101" s="105"/>
    </row>
    <row r="102" spans="1:31" s="10" customFormat="1" ht="19.899999999999999" customHeight="1" x14ac:dyDescent="0.2">
      <c r="B102" s="109"/>
      <c r="D102" s="110" t="s">
        <v>97</v>
      </c>
      <c r="E102" s="111"/>
      <c r="F102" s="111"/>
      <c r="G102" s="111"/>
      <c r="H102" s="111"/>
      <c r="I102" s="111"/>
      <c r="J102" s="112">
        <f>J227</f>
        <v>0</v>
      </c>
      <c r="L102" s="109"/>
    </row>
    <row r="103" spans="1:31" s="9" customFormat="1" ht="24.95" customHeight="1" x14ac:dyDescent="0.2">
      <c r="B103" s="105"/>
      <c r="D103" s="106" t="s">
        <v>98</v>
      </c>
      <c r="E103" s="107"/>
      <c r="F103" s="107"/>
      <c r="G103" s="107"/>
      <c r="H103" s="107"/>
      <c r="I103" s="107"/>
      <c r="J103" s="108">
        <f>J271</f>
        <v>0</v>
      </c>
      <c r="L103" s="105"/>
    </row>
    <row r="104" spans="1:31" s="10" customFormat="1" ht="19.899999999999999" customHeight="1" x14ac:dyDescent="0.2">
      <c r="B104" s="109"/>
      <c r="D104" s="110" t="s">
        <v>99</v>
      </c>
      <c r="E104" s="111"/>
      <c r="F104" s="111"/>
      <c r="G104" s="111"/>
      <c r="H104" s="111"/>
      <c r="I104" s="111"/>
      <c r="J104" s="112">
        <f>J272</f>
        <v>0</v>
      </c>
      <c r="L104" s="109"/>
    </row>
    <row r="105" spans="1:31" s="10" customFormat="1" ht="19.899999999999999" customHeight="1" x14ac:dyDescent="0.2">
      <c r="B105" s="109"/>
      <c r="D105" s="110" t="s">
        <v>100</v>
      </c>
      <c r="E105" s="111"/>
      <c r="F105" s="111"/>
      <c r="G105" s="111"/>
      <c r="H105" s="111"/>
      <c r="I105" s="111"/>
      <c r="J105" s="112">
        <f>J356</f>
        <v>0</v>
      </c>
      <c r="L105" s="109"/>
    </row>
    <row r="106" spans="1:31" s="9" customFormat="1" ht="24.95" customHeight="1" x14ac:dyDescent="0.2">
      <c r="B106" s="105"/>
      <c r="D106" s="106" t="s">
        <v>101</v>
      </c>
      <c r="E106" s="107"/>
      <c r="F106" s="107"/>
      <c r="G106" s="107"/>
      <c r="H106" s="107"/>
      <c r="I106" s="107"/>
      <c r="J106" s="108">
        <f>J397</f>
        <v>0</v>
      </c>
      <c r="L106" s="105"/>
    </row>
    <row r="107" spans="1:31" s="2" customFormat="1" ht="21.75" customHeight="1" x14ac:dyDescent="0.2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5" customHeight="1" x14ac:dyDescent="0.2">
      <c r="A108" s="29"/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12" spans="1:31" s="2" customFormat="1" ht="6.95" customHeight="1" x14ac:dyDescent="0.2">
      <c r="A112" s="29"/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24.95" customHeight="1" x14ac:dyDescent="0.2">
      <c r="A113" s="29"/>
      <c r="B113" s="30"/>
      <c r="C113" s="18" t="s">
        <v>102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6.95" customHeight="1" x14ac:dyDescent="0.2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12" customHeight="1" x14ac:dyDescent="0.2">
      <c r="A115" s="29"/>
      <c r="B115" s="30"/>
      <c r="C115" s="24" t="s">
        <v>16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6.5" customHeight="1" x14ac:dyDescent="0.2">
      <c r="A116" s="29"/>
      <c r="B116" s="30"/>
      <c r="C116" s="29"/>
      <c r="D116" s="29"/>
      <c r="E116" s="226" t="str">
        <f>E7</f>
        <v>VŠB Rekonstrukce VO 2 etapa</v>
      </c>
      <c r="F116" s="227"/>
      <c r="G116" s="227"/>
      <c r="H116" s="227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 x14ac:dyDescent="0.2">
      <c r="A117" s="29"/>
      <c r="B117" s="30"/>
      <c r="C117" s="24" t="s">
        <v>85</v>
      </c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 x14ac:dyDescent="0.2">
      <c r="A118" s="29"/>
      <c r="B118" s="30"/>
      <c r="C118" s="29"/>
      <c r="D118" s="29"/>
      <c r="E118" s="205" t="str">
        <f>E9</f>
        <v>Etapa 1. - instalace u nové Auly</v>
      </c>
      <c r="F118" s="225"/>
      <c r="G118" s="225"/>
      <c r="H118" s="225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6.95" customHeight="1" x14ac:dyDescent="0.2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2" customHeight="1" x14ac:dyDescent="0.2">
      <c r="A120" s="29"/>
      <c r="B120" s="30"/>
      <c r="C120" s="24" t="s">
        <v>20</v>
      </c>
      <c r="D120" s="29"/>
      <c r="E120" s="29"/>
      <c r="F120" s="22" t="str">
        <f>F12</f>
        <v xml:space="preserve"> </v>
      </c>
      <c r="G120" s="29"/>
      <c r="H120" s="29"/>
      <c r="I120" s="24" t="s">
        <v>22</v>
      </c>
      <c r="J120" s="52" t="str">
        <f>IF(J12="","",J12)</f>
        <v>31. 3. 2022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5" customHeight="1" x14ac:dyDescent="0.2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5.2" customHeight="1" x14ac:dyDescent="0.2">
      <c r="A122" s="29"/>
      <c r="B122" s="30"/>
      <c r="C122" s="24" t="s">
        <v>24</v>
      </c>
      <c r="D122" s="29"/>
      <c r="E122" s="29"/>
      <c r="F122" s="22" t="str">
        <f>E15</f>
        <v xml:space="preserve"> </v>
      </c>
      <c r="G122" s="29"/>
      <c r="H122" s="29"/>
      <c r="I122" s="24" t="s">
        <v>29</v>
      </c>
      <c r="J122" s="27" t="str">
        <f>E21</f>
        <v xml:space="preserve"> 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2" customHeight="1" x14ac:dyDescent="0.2">
      <c r="A123" s="29"/>
      <c r="B123" s="30"/>
      <c r="C123" s="24" t="s">
        <v>27</v>
      </c>
      <c r="D123" s="29"/>
      <c r="E123" s="29"/>
      <c r="F123" s="22" t="str">
        <f>IF(E18="","",E18)</f>
        <v>Vyplň údaj</v>
      </c>
      <c r="G123" s="29"/>
      <c r="H123" s="29"/>
      <c r="I123" s="24" t="s">
        <v>31</v>
      </c>
      <c r="J123" s="27" t="str">
        <f>E24</f>
        <v xml:space="preserve"> 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0.35" customHeight="1" x14ac:dyDescent="0.2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11" customFormat="1" ht="29.25" customHeight="1" x14ac:dyDescent="0.2">
      <c r="A125" s="113"/>
      <c r="B125" s="114"/>
      <c r="C125" s="115" t="s">
        <v>103</v>
      </c>
      <c r="D125" s="116" t="s">
        <v>58</v>
      </c>
      <c r="E125" s="116" t="s">
        <v>54</v>
      </c>
      <c r="F125" s="116" t="s">
        <v>55</v>
      </c>
      <c r="G125" s="116" t="s">
        <v>104</v>
      </c>
      <c r="H125" s="116" t="s">
        <v>105</v>
      </c>
      <c r="I125" s="116" t="s">
        <v>106</v>
      </c>
      <c r="J125" s="116" t="s">
        <v>89</v>
      </c>
      <c r="K125" s="117" t="s">
        <v>107</v>
      </c>
      <c r="L125" s="118"/>
      <c r="M125" s="59" t="s">
        <v>1</v>
      </c>
      <c r="N125" s="60" t="s">
        <v>37</v>
      </c>
      <c r="O125" s="60" t="s">
        <v>108</v>
      </c>
      <c r="P125" s="60" t="s">
        <v>109</v>
      </c>
      <c r="Q125" s="60" t="s">
        <v>110</v>
      </c>
      <c r="R125" s="60" t="s">
        <v>111</v>
      </c>
      <c r="S125" s="60" t="s">
        <v>112</v>
      </c>
      <c r="T125" s="61" t="s">
        <v>113</v>
      </c>
      <c r="U125" s="113"/>
      <c r="V125" s="113"/>
      <c r="W125" s="113"/>
      <c r="X125" s="113"/>
      <c r="Y125" s="113"/>
      <c r="Z125" s="113"/>
      <c r="AA125" s="113"/>
      <c r="AB125" s="113"/>
      <c r="AC125" s="113"/>
      <c r="AD125" s="113"/>
      <c r="AE125" s="113"/>
    </row>
    <row r="126" spans="1:63" s="2" customFormat="1" ht="22.9" customHeight="1" x14ac:dyDescent="0.25">
      <c r="A126" s="29"/>
      <c r="B126" s="30"/>
      <c r="C126" s="66" t="s">
        <v>114</v>
      </c>
      <c r="D126" s="29"/>
      <c r="E126" s="29"/>
      <c r="F126" s="29"/>
      <c r="G126" s="29"/>
      <c r="H126" s="29"/>
      <c r="I126" s="29"/>
      <c r="J126" s="119">
        <f>BK126</f>
        <v>0</v>
      </c>
      <c r="K126" s="29"/>
      <c r="L126" s="30"/>
      <c r="M126" s="62"/>
      <c r="N126" s="53"/>
      <c r="O126" s="63"/>
      <c r="P126" s="120">
        <f>P127+P226+P271+P397</f>
        <v>0</v>
      </c>
      <c r="Q126" s="63"/>
      <c r="R126" s="120">
        <f>R127+R226+R271+R397</f>
        <v>6.6316382389850004</v>
      </c>
      <c r="S126" s="63"/>
      <c r="T126" s="121">
        <f>T127+T226+T271+T397</f>
        <v>5.5006000000000004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72</v>
      </c>
      <c r="AU126" s="14" t="s">
        <v>91</v>
      </c>
      <c r="BK126" s="122">
        <f>BK127+BK226+BK271+BK397</f>
        <v>0</v>
      </c>
    </row>
    <row r="127" spans="1:63" s="12" customFormat="1" ht="25.9" customHeight="1" x14ac:dyDescent="0.2">
      <c r="B127" s="123"/>
      <c r="D127" s="124" t="s">
        <v>72</v>
      </c>
      <c r="E127" s="125" t="s">
        <v>115</v>
      </c>
      <c r="F127" s="125" t="s">
        <v>116</v>
      </c>
      <c r="I127" s="126"/>
      <c r="J127" s="127">
        <f>BK127</f>
        <v>0</v>
      </c>
      <c r="L127" s="123"/>
      <c r="M127" s="128"/>
      <c r="N127" s="129"/>
      <c r="O127" s="129"/>
      <c r="P127" s="130">
        <f>P128+P169+P174</f>
        <v>0</v>
      </c>
      <c r="Q127" s="129"/>
      <c r="R127" s="130">
        <f>R128+R169+R174</f>
        <v>3.4929966389849998</v>
      </c>
      <c r="S127" s="129"/>
      <c r="T127" s="131">
        <f>T128+T169+T174</f>
        <v>5.5</v>
      </c>
      <c r="AR127" s="124" t="s">
        <v>81</v>
      </c>
      <c r="AT127" s="132" t="s">
        <v>72</v>
      </c>
      <c r="AU127" s="132" t="s">
        <v>73</v>
      </c>
      <c r="AY127" s="124" t="s">
        <v>117</v>
      </c>
      <c r="BK127" s="133">
        <f>BK128+BK169+BK174</f>
        <v>0</v>
      </c>
    </row>
    <row r="128" spans="1:63" s="12" customFormat="1" ht="22.9" customHeight="1" x14ac:dyDescent="0.2">
      <c r="B128" s="123"/>
      <c r="D128" s="124" t="s">
        <v>72</v>
      </c>
      <c r="E128" s="134" t="s">
        <v>81</v>
      </c>
      <c r="F128" s="134" t="s">
        <v>118</v>
      </c>
      <c r="I128" s="126"/>
      <c r="J128" s="135">
        <f>BK128</f>
        <v>0</v>
      </c>
      <c r="L128" s="123"/>
      <c r="M128" s="128"/>
      <c r="N128" s="129"/>
      <c r="O128" s="129"/>
      <c r="P128" s="130">
        <f>SUM(P129:P168)</f>
        <v>0</v>
      </c>
      <c r="Q128" s="129"/>
      <c r="R128" s="130">
        <f>SUM(R129:R168)</f>
        <v>0</v>
      </c>
      <c r="S128" s="129"/>
      <c r="T128" s="131">
        <f>SUM(T129:T168)</f>
        <v>0</v>
      </c>
      <c r="AR128" s="124" t="s">
        <v>81</v>
      </c>
      <c r="AT128" s="132" t="s">
        <v>72</v>
      </c>
      <c r="AU128" s="132" t="s">
        <v>81</v>
      </c>
      <c r="AY128" s="124" t="s">
        <v>117</v>
      </c>
      <c r="BK128" s="133">
        <f>SUM(BK129:BK168)</f>
        <v>0</v>
      </c>
    </row>
    <row r="129" spans="1:65" s="2" customFormat="1" ht="37.9" customHeight="1" x14ac:dyDescent="0.2">
      <c r="A129" s="29"/>
      <c r="B129" s="136"/>
      <c r="C129" s="137">
        <v>1</v>
      </c>
      <c r="D129" s="137" t="s">
        <v>119</v>
      </c>
      <c r="E129" s="138" t="s">
        <v>124</v>
      </c>
      <c r="F129" s="139" t="s">
        <v>125</v>
      </c>
      <c r="G129" s="140" t="s">
        <v>126</v>
      </c>
      <c r="H129" s="141">
        <v>3</v>
      </c>
      <c r="I129" s="142"/>
      <c r="J129" s="143">
        <f>ROUND(I129*H129,2)</f>
        <v>0</v>
      </c>
      <c r="K129" s="139" t="s">
        <v>121</v>
      </c>
      <c r="L129" s="30"/>
      <c r="M129" s="144" t="s">
        <v>1</v>
      </c>
      <c r="N129" s="145" t="s">
        <v>38</v>
      </c>
      <c r="O129" s="55"/>
      <c r="P129" s="146">
        <f>O129*H129</f>
        <v>0</v>
      </c>
      <c r="Q129" s="146">
        <v>0</v>
      </c>
      <c r="R129" s="146">
        <f>Q129*H129</f>
        <v>0</v>
      </c>
      <c r="S129" s="146">
        <v>0</v>
      </c>
      <c r="T129" s="147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48" t="s">
        <v>122</v>
      </c>
      <c r="AT129" s="148" t="s">
        <v>119</v>
      </c>
      <c r="AU129" s="148" t="s">
        <v>83</v>
      </c>
      <c r="AY129" s="14" t="s">
        <v>117</v>
      </c>
      <c r="BE129" s="149">
        <f>IF(N129="základní",J129,0)</f>
        <v>0</v>
      </c>
      <c r="BF129" s="149">
        <f>IF(N129="snížená",J129,0)</f>
        <v>0</v>
      </c>
      <c r="BG129" s="149">
        <f>IF(N129="zákl. přenesená",J129,0)</f>
        <v>0</v>
      </c>
      <c r="BH129" s="149">
        <f>IF(N129="sníž. přenesená",J129,0)</f>
        <v>0</v>
      </c>
      <c r="BI129" s="149">
        <f>IF(N129="nulová",J129,0)</f>
        <v>0</v>
      </c>
      <c r="BJ129" s="14" t="s">
        <v>81</v>
      </c>
      <c r="BK129" s="149">
        <f>ROUND(I129*H129,2)</f>
        <v>0</v>
      </c>
      <c r="BL129" s="14" t="s">
        <v>122</v>
      </c>
      <c r="BM129" s="148" t="s">
        <v>127</v>
      </c>
    </row>
    <row r="130" spans="1:65" s="2" customFormat="1" ht="19.5" x14ac:dyDescent="0.2">
      <c r="A130" s="29"/>
      <c r="B130" s="30"/>
      <c r="C130" s="29"/>
      <c r="D130" s="150" t="s">
        <v>123</v>
      </c>
      <c r="E130" s="29"/>
      <c r="F130" s="151" t="s">
        <v>125</v>
      </c>
      <c r="G130" s="29"/>
      <c r="H130" s="29"/>
      <c r="I130" s="152"/>
      <c r="J130" s="29"/>
      <c r="K130" s="29"/>
      <c r="L130" s="30"/>
      <c r="M130" s="153"/>
      <c r="N130" s="154"/>
      <c r="O130" s="55"/>
      <c r="P130" s="55"/>
      <c r="Q130" s="55"/>
      <c r="R130" s="55"/>
      <c r="S130" s="55"/>
      <c r="T130" s="56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123</v>
      </c>
      <c r="AU130" s="14" t="s">
        <v>83</v>
      </c>
    </row>
    <row r="131" spans="1:65" s="2" customFormat="1" ht="37.9" customHeight="1" x14ac:dyDescent="0.2">
      <c r="A131" s="29"/>
      <c r="B131" s="136"/>
      <c r="C131" s="137">
        <v>2</v>
      </c>
      <c r="D131" s="137" t="s">
        <v>119</v>
      </c>
      <c r="E131" s="138" t="s">
        <v>128</v>
      </c>
      <c r="F131" s="139" t="s">
        <v>129</v>
      </c>
      <c r="G131" s="140" t="s">
        <v>126</v>
      </c>
      <c r="H131" s="141">
        <v>3</v>
      </c>
      <c r="I131" s="142"/>
      <c r="J131" s="143">
        <f>ROUND(I131*H131,2)</f>
        <v>0</v>
      </c>
      <c r="K131" s="139" t="s">
        <v>121</v>
      </c>
      <c r="L131" s="30"/>
      <c r="M131" s="144" t="s">
        <v>1</v>
      </c>
      <c r="N131" s="145" t="s">
        <v>38</v>
      </c>
      <c r="O131" s="55"/>
      <c r="P131" s="146">
        <f>O131*H131</f>
        <v>0</v>
      </c>
      <c r="Q131" s="146">
        <v>0</v>
      </c>
      <c r="R131" s="146">
        <f>Q131*H131</f>
        <v>0</v>
      </c>
      <c r="S131" s="146">
        <v>0</v>
      </c>
      <c r="T131" s="147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48" t="s">
        <v>122</v>
      </c>
      <c r="AT131" s="148" t="s">
        <v>119</v>
      </c>
      <c r="AU131" s="148" t="s">
        <v>83</v>
      </c>
      <c r="AY131" s="14" t="s">
        <v>117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4" t="s">
        <v>81</v>
      </c>
      <c r="BK131" s="149">
        <f>ROUND(I131*H131,2)</f>
        <v>0</v>
      </c>
      <c r="BL131" s="14" t="s">
        <v>122</v>
      </c>
      <c r="BM131" s="148" t="s">
        <v>130</v>
      </c>
    </row>
    <row r="132" spans="1:65" s="2" customFormat="1" ht="19.5" x14ac:dyDescent="0.2">
      <c r="A132" s="29"/>
      <c r="B132" s="30"/>
      <c r="C132" s="29"/>
      <c r="D132" s="150" t="s">
        <v>123</v>
      </c>
      <c r="E132" s="29"/>
      <c r="F132" s="151" t="s">
        <v>129</v>
      </c>
      <c r="G132" s="29"/>
      <c r="H132" s="29"/>
      <c r="I132" s="152"/>
      <c r="J132" s="29"/>
      <c r="K132" s="29"/>
      <c r="L132" s="30"/>
      <c r="M132" s="153"/>
      <c r="N132" s="154"/>
      <c r="O132" s="55"/>
      <c r="P132" s="55"/>
      <c r="Q132" s="55"/>
      <c r="R132" s="55"/>
      <c r="S132" s="55"/>
      <c r="T132" s="56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4" t="s">
        <v>123</v>
      </c>
      <c r="AU132" s="14" t="s">
        <v>83</v>
      </c>
    </row>
    <row r="133" spans="1:65" s="2" customFormat="1" ht="24.2" customHeight="1" x14ac:dyDescent="0.2">
      <c r="A133" s="29"/>
      <c r="B133" s="136"/>
      <c r="C133" s="137" t="s">
        <v>132</v>
      </c>
      <c r="D133" s="137" t="s">
        <v>119</v>
      </c>
      <c r="E133" s="138" t="s">
        <v>133</v>
      </c>
      <c r="F133" s="139" t="s">
        <v>134</v>
      </c>
      <c r="G133" s="140" t="s">
        <v>135</v>
      </c>
      <c r="H133" s="141">
        <v>75.88</v>
      </c>
      <c r="I133" s="142"/>
      <c r="J133" s="143">
        <f>ROUND(I133*H133,2)</f>
        <v>0</v>
      </c>
      <c r="K133" s="139" t="s">
        <v>121</v>
      </c>
      <c r="L133" s="30"/>
      <c r="M133" s="144" t="s">
        <v>1</v>
      </c>
      <c r="N133" s="145" t="s">
        <v>38</v>
      </c>
      <c r="O133" s="55"/>
      <c r="P133" s="146">
        <f>O133*H133</f>
        <v>0</v>
      </c>
      <c r="Q133" s="146">
        <v>0</v>
      </c>
      <c r="R133" s="146">
        <f>Q133*H133</f>
        <v>0</v>
      </c>
      <c r="S133" s="146">
        <v>0</v>
      </c>
      <c r="T133" s="147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48" t="s">
        <v>122</v>
      </c>
      <c r="AT133" s="148" t="s">
        <v>119</v>
      </c>
      <c r="AU133" s="148" t="s">
        <v>83</v>
      </c>
      <c r="AY133" s="14" t="s">
        <v>117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4" t="s">
        <v>81</v>
      </c>
      <c r="BK133" s="149">
        <f>ROUND(I133*H133,2)</f>
        <v>0</v>
      </c>
      <c r="BL133" s="14" t="s">
        <v>122</v>
      </c>
      <c r="BM133" s="148" t="s">
        <v>136</v>
      </c>
    </row>
    <row r="134" spans="1:65" s="2" customFormat="1" ht="19.5" x14ac:dyDescent="0.2">
      <c r="A134" s="29"/>
      <c r="B134" s="30"/>
      <c r="C134" s="29"/>
      <c r="D134" s="150" t="s">
        <v>123</v>
      </c>
      <c r="E134" s="29"/>
      <c r="F134" s="151" t="s">
        <v>137</v>
      </c>
      <c r="G134" s="29"/>
      <c r="H134" s="29"/>
      <c r="I134" s="152"/>
      <c r="J134" s="29"/>
      <c r="K134" s="29"/>
      <c r="L134" s="30"/>
      <c r="M134" s="153"/>
      <c r="N134" s="154"/>
      <c r="O134" s="55"/>
      <c r="P134" s="55"/>
      <c r="Q134" s="55"/>
      <c r="R134" s="55"/>
      <c r="S134" s="55"/>
      <c r="T134" s="56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4" t="s">
        <v>123</v>
      </c>
      <c r="AU134" s="14" t="s">
        <v>83</v>
      </c>
    </row>
    <row r="135" spans="1:65" s="2" customFormat="1" ht="21.75" customHeight="1" x14ac:dyDescent="0.2">
      <c r="A135" s="29"/>
      <c r="B135" s="136"/>
      <c r="C135" s="137" t="s">
        <v>122</v>
      </c>
      <c r="D135" s="137" t="s">
        <v>119</v>
      </c>
      <c r="E135" s="138" t="s">
        <v>138</v>
      </c>
      <c r="F135" s="139" t="s">
        <v>139</v>
      </c>
      <c r="G135" s="140" t="s">
        <v>140</v>
      </c>
      <c r="H135" s="141">
        <v>121.4</v>
      </c>
      <c r="I135" s="142"/>
      <c r="J135" s="143">
        <f>ROUND(I135*H135,2)</f>
        <v>0</v>
      </c>
      <c r="K135" s="139" t="s">
        <v>131</v>
      </c>
      <c r="L135" s="30"/>
      <c r="M135" s="144" t="s">
        <v>1</v>
      </c>
      <c r="N135" s="145" t="s">
        <v>38</v>
      </c>
      <c r="O135" s="55"/>
      <c r="P135" s="146">
        <f>O135*H135</f>
        <v>0</v>
      </c>
      <c r="Q135" s="146">
        <v>0</v>
      </c>
      <c r="R135" s="146">
        <f>Q135*H135</f>
        <v>0</v>
      </c>
      <c r="S135" s="146">
        <v>0</v>
      </c>
      <c r="T135" s="147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48" t="s">
        <v>122</v>
      </c>
      <c r="AT135" s="148" t="s">
        <v>119</v>
      </c>
      <c r="AU135" s="148" t="s">
        <v>83</v>
      </c>
      <c r="AY135" s="14" t="s">
        <v>117</v>
      </c>
      <c r="BE135" s="149">
        <f>IF(N135="základní",J135,0)</f>
        <v>0</v>
      </c>
      <c r="BF135" s="149">
        <f>IF(N135="snížená",J135,0)</f>
        <v>0</v>
      </c>
      <c r="BG135" s="149">
        <f>IF(N135="zákl. přenesená",J135,0)</f>
        <v>0</v>
      </c>
      <c r="BH135" s="149">
        <f>IF(N135="sníž. přenesená",J135,0)</f>
        <v>0</v>
      </c>
      <c r="BI135" s="149">
        <f>IF(N135="nulová",J135,0)</f>
        <v>0</v>
      </c>
      <c r="BJ135" s="14" t="s">
        <v>81</v>
      </c>
      <c r="BK135" s="149">
        <f>ROUND(I135*H135,2)</f>
        <v>0</v>
      </c>
      <c r="BL135" s="14" t="s">
        <v>122</v>
      </c>
      <c r="BM135" s="148" t="s">
        <v>141</v>
      </c>
    </row>
    <row r="136" spans="1:65" s="2" customFormat="1" x14ac:dyDescent="0.2">
      <c r="A136" s="29"/>
      <c r="B136" s="30"/>
      <c r="C136" s="29"/>
      <c r="D136" s="150" t="s">
        <v>123</v>
      </c>
      <c r="E136" s="29"/>
      <c r="F136" s="151" t="s">
        <v>139</v>
      </c>
      <c r="G136" s="29"/>
      <c r="H136" s="29"/>
      <c r="I136" s="152"/>
      <c r="J136" s="29"/>
      <c r="K136" s="29"/>
      <c r="L136" s="30"/>
      <c r="M136" s="153"/>
      <c r="N136" s="154"/>
      <c r="O136" s="55"/>
      <c r="P136" s="55"/>
      <c r="Q136" s="55"/>
      <c r="R136" s="55"/>
      <c r="S136" s="55"/>
      <c r="T136" s="56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4" t="s">
        <v>123</v>
      </c>
      <c r="AU136" s="14" t="s">
        <v>83</v>
      </c>
    </row>
    <row r="137" spans="1:65" s="2" customFormat="1" ht="39" x14ac:dyDescent="0.2">
      <c r="A137" s="29"/>
      <c r="B137" s="30"/>
      <c r="C137" s="29"/>
      <c r="D137" s="150" t="s">
        <v>142</v>
      </c>
      <c r="E137" s="29"/>
      <c r="F137" s="155" t="s">
        <v>143</v>
      </c>
      <c r="G137" s="29"/>
      <c r="H137" s="29"/>
      <c r="I137" s="152"/>
      <c r="J137" s="29"/>
      <c r="K137" s="29"/>
      <c r="L137" s="30"/>
      <c r="M137" s="153"/>
      <c r="N137" s="154"/>
      <c r="O137" s="55"/>
      <c r="P137" s="55"/>
      <c r="Q137" s="55"/>
      <c r="R137" s="55"/>
      <c r="S137" s="55"/>
      <c r="T137" s="56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4" t="s">
        <v>142</v>
      </c>
      <c r="AU137" s="14" t="s">
        <v>83</v>
      </c>
    </row>
    <row r="138" spans="1:65" s="2" customFormat="1" ht="24.2" customHeight="1" x14ac:dyDescent="0.2">
      <c r="A138" s="29"/>
      <c r="B138" s="136"/>
      <c r="C138" s="137" t="s">
        <v>144</v>
      </c>
      <c r="D138" s="137" t="s">
        <v>119</v>
      </c>
      <c r="E138" s="138" t="s">
        <v>145</v>
      </c>
      <c r="F138" s="139" t="s">
        <v>146</v>
      </c>
      <c r="G138" s="140" t="s">
        <v>140</v>
      </c>
      <c r="H138" s="141">
        <v>2</v>
      </c>
      <c r="I138" s="142"/>
      <c r="J138" s="143">
        <f>ROUND(I138*H138,2)</f>
        <v>0</v>
      </c>
      <c r="K138" s="139" t="s">
        <v>131</v>
      </c>
      <c r="L138" s="30"/>
      <c r="M138" s="144" t="s">
        <v>1</v>
      </c>
      <c r="N138" s="145" t="s">
        <v>38</v>
      </c>
      <c r="O138" s="55"/>
      <c r="P138" s="146">
        <f>O138*H138</f>
        <v>0</v>
      </c>
      <c r="Q138" s="146">
        <v>0</v>
      </c>
      <c r="R138" s="146">
        <f>Q138*H138</f>
        <v>0</v>
      </c>
      <c r="S138" s="146">
        <v>0</v>
      </c>
      <c r="T138" s="147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48" t="s">
        <v>122</v>
      </c>
      <c r="AT138" s="148" t="s">
        <v>119</v>
      </c>
      <c r="AU138" s="148" t="s">
        <v>83</v>
      </c>
      <c r="AY138" s="14" t="s">
        <v>117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4" t="s">
        <v>81</v>
      </c>
      <c r="BK138" s="149">
        <f>ROUND(I138*H138,2)</f>
        <v>0</v>
      </c>
      <c r="BL138" s="14" t="s">
        <v>122</v>
      </c>
      <c r="BM138" s="148" t="s">
        <v>147</v>
      </c>
    </row>
    <row r="139" spans="1:65" s="2" customFormat="1" ht="19.5" x14ac:dyDescent="0.2">
      <c r="A139" s="29"/>
      <c r="B139" s="30"/>
      <c r="C139" s="29"/>
      <c r="D139" s="150" t="s">
        <v>123</v>
      </c>
      <c r="E139" s="29"/>
      <c r="F139" s="151" t="s">
        <v>146</v>
      </c>
      <c r="G139" s="29"/>
      <c r="H139" s="29"/>
      <c r="I139" s="152"/>
      <c r="J139" s="29"/>
      <c r="K139" s="29"/>
      <c r="L139" s="30"/>
      <c r="M139" s="153"/>
      <c r="N139" s="154"/>
      <c r="O139" s="55"/>
      <c r="P139" s="55"/>
      <c r="Q139" s="55"/>
      <c r="R139" s="55"/>
      <c r="S139" s="55"/>
      <c r="T139" s="56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4" t="s">
        <v>123</v>
      </c>
      <c r="AU139" s="14" t="s">
        <v>83</v>
      </c>
    </row>
    <row r="140" spans="1:65" s="2" customFormat="1" ht="39" x14ac:dyDescent="0.2">
      <c r="A140" s="29"/>
      <c r="B140" s="30"/>
      <c r="C140" s="29"/>
      <c r="D140" s="150" t="s">
        <v>142</v>
      </c>
      <c r="E140" s="29"/>
      <c r="F140" s="155" t="s">
        <v>148</v>
      </c>
      <c r="G140" s="29"/>
      <c r="H140" s="29"/>
      <c r="I140" s="152"/>
      <c r="J140" s="29"/>
      <c r="K140" s="29"/>
      <c r="L140" s="30"/>
      <c r="M140" s="153"/>
      <c r="N140" s="154"/>
      <c r="O140" s="55"/>
      <c r="P140" s="55"/>
      <c r="Q140" s="55"/>
      <c r="R140" s="55"/>
      <c r="S140" s="55"/>
      <c r="T140" s="56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4" t="s">
        <v>142</v>
      </c>
      <c r="AU140" s="14" t="s">
        <v>83</v>
      </c>
    </row>
    <row r="141" spans="1:65" s="2" customFormat="1" ht="24.2" customHeight="1" x14ac:dyDescent="0.2">
      <c r="A141" s="29"/>
      <c r="B141" s="136"/>
      <c r="C141" s="137" t="s">
        <v>149</v>
      </c>
      <c r="D141" s="137" t="s">
        <v>119</v>
      </c>
      <c r="E141" s="138" t="s">
        <v>150</v>
      </c>
      <c r="F141" s="139" t="s">
        <v>151</v>
      </c>
      <c r="G141" s="140" t="s">
        <v>140</v>
      </c>
      <c r="H141" s="141">
        <v>2</v>
      </c>
      <c r="I141" s="142"/>
      <c r="J141" s="143">
        <f>ROUND(I141*H141,2)</f>
        <v>0</v>
      </c>
      <c r="K141" s="139" t="s">
        <v>131</v>
      </c>
      <c r="L141" s="30"/>
      <c r="M141" s="144" t="s">
        <v>1</v>
      </c>
      <c r="N141" s="145" t="s">
        <v>38</v>
      </c>
      <c r="O141" s="55"/>
      <c r="P141" s="146">
        <f>O141*H141</f>
        <v>0</v>
      </c>
      <c r="Q141" s="146">
        <v>0</v>
      </c>
      <c r="R141" s="146">
        <f>Q141*H141</f>
        <v>0</v>
      </c>
      <c r="S141" s="146">
        <v>0</v>
      </c>
      <c r="T141" s="147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48" t="s">
        <v>122</v>
      </c>
      <c r="AT141" s="148" t="s">
        <v>119</v>
      </c>
      <c r="AU141" s="148" t="s">
        <v>83</v>
      </c>
      <c r="AY141" s="14" t="s">
        <v>117</v>
      </c>
      <c r="BE141" s="149">
        <f>IF(N141="základní",J141,0)</f>
        <v>0</v>
      </c>
      <c r="BF141" s="149">
        <f>IF(N141="snížená",J141,0)</f>
        <v>0</v>
      </c>
      <c r="BG141" s="149">
        <f>IF(N141="zákl. přenesená",J141,0)</f>
        <v>0</v>
      </c>
      <c r="BH141" s="149">
        <f>IF(N141="sníž. přenesená",J141,0)</f>
        <v>0</v>
      </c>
      <c r="BI141" s="149">
        <f>IF(N141="nulová",J141,0)</f>
        <v>0</v>
      </c>
      <c r="BJ141" s="14" t="s">
        <v>81</v>
      </c>
      <c r="BK141" s="149">
        <f>ROUND(I141*H141,2)</f>
        <v>0</v>
      </c>
      <c r="BL141" s="14" t="s">
        <v>122</v>
      </c>
      <c r="BM141" s="148" t="s">
        <v>152</v>
      </c>
    </row>
    <row r="142" spans="1:65" s="2" customFormat="1" ht="19.5" x14ac:dyDescent="0.2">
      <c r="A142" s="29"/>
      <c r="B142" s="30"/>
      <c r="C142" s="29"/>
      <c r="D142" s="150" t="s">
        <v>123</v>
      </c>
      <c r="E142" s="29"/>
      <c r="F142" s="151" t="s">
        <v>151</v>
      </c>
      <c r="G142" s="29"/>
      <c r="H142" s="29"/>
      <c r="I142" s="152"/>
      <c r="J142" s="29"/>
      <c r="K142" s="29"/>
      <c r="L142" s="30"/>
      <c r="M142" s="153"/>
      <c r="N142" s="154"/>
      <c r="O142" s="55"/>
      <c r="P142" s="55"/>
      <c r="Q142" s="55"/>
      <c r="R142" s="55"/>
      <c r="S142" s="55"/>
      <c r="T142" s="56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T142" s="14" t="s">
        <v>123</v>
      </c>
      <c r="AU142" s="14" t="s">
        <v>83</v>
      </c>
    </row>
    <row r="143" spans="1:65" s="2" customFormat="1" ht="39" x14ac:dyDescent="0.2">
      <c r="A143" s="29"/>
      <c r="B143" s="30"/>
      <c r="C143" s="29"/>
      <c r="D143" s="150" t="s">
        <v>142</v>
      </c>
      <c r="E143" s="29"/>
      <c r="F143" s="155" t="s">
        <v>153</v>
      </c>
      <c r="G143" s="29"/>
      <c r="H143" s="29"/>
      <c r="I143" s="152"/>
      <c r="J143" s="29"/>
      <c r="K143" s="29"/>
      <c r="L143" s="30"/>
      <c r="M143" s="153"/>
      <c r="N143" s="154"/>
      <c r="O143" s="55"/>
      <c r="P143" s="55"/>
      <c r="Q143" s="55"/>
      <c r="R143" s="55"/>
      <c r="S143" s="55"/>
      <c r="T143" s="56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142</v>
      </c>
      <c r="AU143" s="14" t="s">
        <v>83</v>
      </c>
    </row>
    <row r="144" spans="1:65" s="2" customFormat="1" ht="24.2" customHeight="1" x14ac:dyDescent="0.2">
      <c r="A144" s="29"/>
      <c r="B144" s="136"/>
      <c r="C144" s="137" t="s">
        <v>154</v>
      </c>
      <c r="D144" s="137" t="s">
        <v>119</v>
      </c>
      <c r="E144" s="138" t="s">
        <v>155</v>
      </c>
      <c r="F144" s="139" t="s">
        <v>156</v>
      </c>
      <c r="G144" s="140" t="s">
        <v>140</v>
      </c>
      <c r="H144" s="141">
        <v>13.2</v>
      </c>
      <c r="I144" s="142"/>
      <c r="J144" s="143">
        <f>ROUND(I144*H144,2)</f>
        <v>0</v>
      </c>
      <c r="K144" s="139" t="s">
        <v>131</v>
      </c>
      <c r="L144" s="30"/>
      <c r="M144" s="144" t="s">
        <v>1</v>
      </c>
      <c r="N144" s="145" t="s">
        <v>38</v>
      </c>
      <c r="O144" s="55"/>
      <c r="P144" s="146">
        <f>O144*H144</f>
        <v>0</v>
      </c>
      <c r="Q144" s="146">
        <v>0</v>
      </c>
      <c r="R144" s="146">
        <f>Q144*H144</f>
        <v>0</v>
      </c>
      <c r="S144" s="146">
        <v>0</v>
      </c>
      <c r="T144" s="147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48" t="s">
        <v>122</v>
      </c>
      <c r="AT144" s="148" t="s">
        <v>119</v>
      </c>
      <c r="AU144" s="148" t="s">
        <v>83</v>
      </c>
      <c r="AY144" s="14" t="s">
        <v>117</v>
      </c>
      <c r="BE144" s="149">
        <f>IF(N144="základní",J144,0)</f>
        <v>0</v>
      </c>
      <c r="BF144" s="149">
        <f>IF(N144="snížená",J144,0)</f>
        <v>0</v>
      </c>
      <c r="BG144" s="149">
        <f>IF(N144="zákl. přenesená",J144,0)</f>
        <v>0</v>
      </c>
      <c r="BH144" s="149">
        <f>IF(N144="sníž. přenesená",J144,0)</f>
        <v>0</v>
      </c>
      <c r="BI144" s="149">
        <f>IF(N144="nulová",J144,0)</f>
        <v>0</v>
      </c>
      <c r="BJ144" s="14" t="s">
        <v>81</v>
      </c>
      <c r="BK144" s="149">
        <f>ROUND(I144*H144,2)</f>
        <v>0</v>
      </c>
      <c r="BL144" s="14" t="s">
        <v>122</v>
      </c>
      <c r="BM144" s="148" t="s">
        <v>157</v>
      </c>
    </row>
    <row r="145" spans="1:65" s="2" customFormat="1" x14ac:dyDescent="0.2">
      <c r="A145" s="29"/>
      <c r="B145" s="30"/>
      <c r="C145" s="29"/>
      <c r="D145" s="150" t="s">
        <v>123</v>
      </c>
      <c r="E145" s="29"/>
      <c r="F145" s="151" t="s">
        <v>156</v>
      </c>
      <c r="G145" s="29"/>
      <c r="H145" s="29"/>
      <c r="I145" s="152"/>
      <c r="J145" s="29"/>
      <c r="K145" s="29"/>
      <c r="L145" s="30"/>
      <c r="M145" s="153"/>
      <c r="N145" s="154"/>
      <c r="O145" s="55"/>
      <c r="P145" s="55"/>
      <c r="Q145" s="55"/>
      <c r="R145" s="55"/>
      <c r="S145" s="55"/>
      <c r="T145" s="56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123</v>
      </c>
      <c r="AU145" s="14" t="s">
        <v>83</v>
      </c>
    </row>
    <row r="146" spans="1:65" s="2" customFormat="1" ht="39" x14ac:dyDescent="0.2">
      <c r="A146" s="29"/>
      <c r="B146" s="30"/>
      <c r="C146" s="29"/>
      <c r="D146" s="150" t="s">
        <v>142</v>
      </c>
      <c r="E146" s="29"/>
      <c r="F146" s="155" t="s">
        <v>158</v>
      </c>
      <c r="G146" s="29"/>
      <c r="H146" s="29"/>
      <c r="I146" s="152"/>
      <c r="J146" s="29"/>
      <c r="K146" s="29"/>
      <c r="L146" s="30"/>
      <c r="M146" s="153"/>
      <c r="N146" s="154"/>
      <c r="O146" s="55"/>
      <c r="P146" s="55"/>
      <c r="Q146" s="55"/>
      <c r="R146" s="55"/>
      <c r="S146" s="55"/>
      <c r="T146" s="56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T146" s="14" t="s">
        <v>142</v>
      </c>
      <c r="AU146" s="14" t="s">
        <v>83</v>
      </c>
    </row>
    <row r="147" spans="1:65" s="2" customFormat="1" ht="24.2" customHeight="1" x14ac:dyDescent="0.2">
      <c r="A147" s="29"/>
      <c r="B147" s="136"/>
      <c r="C147" s="137" t="s">
        <v>159</v>
      </c>
      <c r="D147" s="137" t="s">
        <v>119</v>
      </c>
      <c r="E147" s="138" t="s">
        <v>160</v>
      </c>
      <c r="F147" s="139" t="s">
        <v>161</v>
      </c>
      <c r="G147" s="140" t="s">
        <v>140</v>
      </c>
      <c r="H147" s="141">
        <v>1</v>
      </c>
      <c r="I147" s="142"/>
      <c r="J147" s="143">
        <f>ROUND(I147*H147,2)</f>
        <v>0</v>
      </c>
      <c r="K147" s="139" t="s">
        <v>131</v>
      </c>
      <c r="L147" s="30"/>
      <c r="M147" s="144" t="s">
        <v>1</v>
      </c>
      <c r="N147" s="145" t="s">
        <v>38</v>
      </c>
      <c r="O147" s="55"/>
      <c r="P147" s="146">
        <f>O147*H147</f>
        <v>0</v>
      </c>
      <c r="Q147" s="146">
        <v>0</v>
      </c>
      <c r="R147" s="146">
        <f>Q147*H147</f>
        <v>0</v>
      </c>
      <c r="S147" s="146">
        <v>0</v>
      </c>
      <c r="T147" s="147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48" t="s">
        <v>122</v>
      </c>
      <c r="AT147" s="148" t="s">
        <v>119</v>
      </c>
      <c r="AU147" s="148" t="s">
        <v>83</v>
      </c>
      <c r="AY147" s="14" t="s">
        <v>117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4" t="s">
        <v>81</v>
      </c>
      <c r="BK147" s="149">
        <f>ROUND(I147*H147,2)</f>
        <v>0</v>
      </c>
      <c r="BL147" s="14" t="s">
        <v>122</v>
      </c>
      <c r="BM147" s="148" t="s">
        <v>162</v>
      </c>
    </row>
    <row r="148" spans="1:65" s="2" customFormat="1" x14ac:dyDescent="0.2">
      <c r="A148" s="29"/>
      <c r="B148" s="30"/>
      <c r="C148" s="29"/>
      <c r="D148" s="150" t="s">
        <v>123</v>
      </c>
      <c r="E148" s="29"/>
      <c r="F148" s="151" t="s">
        <v>161</v>
      </c>
      <c r="G148" s="29"/>
      <c r="H148" s="29"/>
      <c r="I148" s="152"/>
      <c r="J148" s="29"/>
      <c r="K148" s="29"/>
      <c r="L148" s="30"/>
      <c r="M148" s="153"/>
      <c r="N148" s="154"/>
      <c r="O148" s="55"/>
      <c r="P148" s="55"/>
      <c r="Q148" s="55"/>
      <c r="R148" s="55"/>
      <c r="S148" s="55"/>
      <c r="T148" s="56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T148" s="14" t="s">
        <v>123</v>
      </c>
      <c r="AU148" s="14" t="s">
        <v>83</v>
      </c>
    </row>
    <row r="149" spans="1:65" s="2" customFormat="1" ht="39" x14ac:dyDescent="0.2">
      <c r="A149" s="29"/>
      <c r="B149" s="30"/>
      <c r="C149" s="29"/>
      <c r="D149" s="150" t="s">
        <v>142</v>
      </c>
      <c r="E149" s="29"/>
      <c r="F149" s="155" t="s">
        <v>163</v>
      </c>
      <c r="G149" s="29"/>
      <c r="H149" s="29"/>
      <c r="I149" s="152"/>
      <c r="J149" s="29"/>
      <c r="K149" s="29"/>
      <c r="L149" s="30"/>
      <c r="M149" s="153"/>
      <c r="N149" s="154"/>
      <c r="O149" s="55"/>
      <c r="P149" s="55"/>
      <c r="Q149" s="55"/>
      <c r="R149" s="55"/>
      <c r="S149" s="55"/>
      <c r="T149" s="56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4" t="s">
        <v>142</v>
      </c>
      <c r="AU149" s="14" t="s">
        <v>83</v>
      </c>
    </row>
    <row r="150" spans="1:65" s="2" customFormat="1" ht="16.5" customHeight="1" x14ac:dyDescent="0.2">
      <c r="A150" s="29"/>
      <c r="B150" s="136"/>
      <c r="C150" s="137" t="s">
        <v>164</v>
      </c>
      <c r="D150" s="137" t="s">
        <v>119</v>
      </c>
      <c r="E150" s="138" t="s">
        <v>165</v>
      </c>
      <c r="F150" s="139" t="s">
        <v>166</v>
      </c>
      <c r="G150" s="140" t="s">
        <v>135</v>
      </c>
      <c r="H150" s="141">
        <v>75.88</v>
      </c>
      <c r="I150" s="142"/>
      <c r="J150" s="143">
        <f>ROUND(I150*H150,2)</f>
        <v>0</v>
      </c>
      <c r="K150" s="139" t="s">
        <v>121</v>
      </c>
      <c r="L150" s="30"/>
      <c r="M150" s="144" t="s">
        <v>1</v>
      </c>
      <c r="N150" s="145" t="s">
        <v>38</v>
      </c>
      <c r="O150" s="55"/>
      <c r="P150" s="146">
        <f>O150*H150</f>
        <v>0</v>
      </c>
      <c r="Q150" s="146">
        <v>0</v>
      </c>
      <c r="R150" s="146">
        <f>Q150*H150</f>
        <v>0</v>
      </c>
      <c r="S150" s="146">
        <v>0</v>
      </c>
      <c r="T150" s="147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48" t="s">
        <v>122</v>
      </c>
      <c r="AT150" s="148" t="s">
        <v>119</v>
      </c>
      <c r="AU150" s="148" t="s">
        <v>83</v>
      </c>
      <c r="AY150" s="14" t="s">
        <v>117</v>
      </c>
      <c r="BE150" s="149">
        <f>IF(N150="základní",J150,0)</f>
        <v>0</v>
      </c>
      <c r="BF150" s="149">
        <f>IF(N150="snížená",J150,0)</f>
        <v>0</v>
      </c>
      <c r="BG150" s="149">
        <f>IF(N150="zákl. přenesená",J150,0)</f>
        <v>0</v>
      </c>
      <c r="BH150" s="149">
        <f>IF(N150="sníž. přenesená",J150,0)</f>
        <v>0</v>
      </c>
      <c r="BI150" s="149">
        <f>IF(N150="nulová",J150,0)</f>
        <v>0</v>
      </c>
      <c r="BJ150" s="14" t="s">
        <v>81</v>
      </c>
      <c r="BK150" s="149">
        <f>ROUND(I150*H150,2)</f>
        <v>0</v>
      </c>
      <c r="BL150" s="14" t="s">
        <v>122</v>
      </c>
      <c r="BM150" s="148" t="s">
        <v>167</v>
      </c>
    </row>
    <row r="151" spans="1:65" s="2" customFormat="1" ht="19.5" x14ac:dyDescent="0.2">
      <c r="A151" s="29"/>
      <c r="B151" s="30"/>
      <c r="C151" s="29"/>
      <c r="D151" s="150" t="s">
        <v>123</v>
      </c>
      <c r="E151" s="29"/>
      <c r="F151" s="151" t="s">
        <v>168</v>
      </c>
      <c r="G151" s="29"/>
      <c r="H151" s="29"/>
      <c r="I151" s="152"/>
      <c r="J151" s="29"/>
      <c r="K151" s="29"/>
      <c r="L151" s="30"/>
      <c r="M151" s="153"/>
      <c r="N151" s="154"/>
      <c r="O151" s="55"/>
      <c r="P151" s="55"/>
      <c r="Q151" s="55"/>
      <c r="R151" s="55"/>
      <c r="S151" s="55"/>
      <c r="T151" s="56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T151" s="14" t="s">
        <v>123</v>
      </c>
      <c r="AU151" s="14" t="s">
        <v>83</v>
      </c>
    </row>
    <row r="152" spans="1:65" s="2" customFormat="1" ht="44.25" customHeight="1" x14ac:dyDescent="0.2">
      <c r="A152" s="29"/>
      <c r="B152" s="136"/>
      <c r="C152" s="137" t="s">
        <v>169</v>
      </c>
      <c r="D152" s="137" t="s">
        <v>119</v>
      </c>
      <c r="E152" s="138" t="s">
        <v>170</v>
      </c>
      <c r="F152" s="139" t="s">
        <v>171</v>
      </c>
      <c r="G152" s="140" t="s">
        <v>120</v>
      </c>
      <c r="H152" s="141">
        <v>185</v>
      </c>
      <c r="I152" s="142"/>
      <c r="J152" s="143">
        <f>ROUND(I152*H152,2)</f>
        <v>0</v>
      </c>
      <c r="K152" s="139" t="s">
        <v>131</v>
      </c>
      <c r="L152" s="30"/>
      <c r="M152" s="144" t="s">
        <v>1</v>
      </c>
      <c r="N152" s="145" t="s">
        <v>38</v>
      </c>
      <c r="O152" s="55"/>
      <c r="P152" s="146">
        <f>O152*H152</f>
        <v>0</v>
      </c>
      <c r="Q152" s="146">
        <v>0</v>
      </c>
      <c r="R152" s="146">
        <f>Q152*H152</f>
        <v>0</v>
      </c>
      <c r="S152" s="146">
        <v>0</v>
      </c>
      <c r="T152" s="147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48" t="s">
        <v>122</v>
      </c>
      <c r="AT152" s="148" t="s">
        <v>119</v>
      </c>
      <c r="AU152" s="148" t="s">
        <v>83</v>
      </c>
      <c r="AY152" s="14" t="s">
        <v>117</v>
      </c>
      <c r="BE152" s="149">
        <f>IF(N152="základní",J152,0)</f>
        <v>0</v>
      </c>
      <c r="BF152" s="149">
        <f>IF(N152="snížená",J152,0)</f>
        <v>0</v>
      </c>
      <c r="BG152" s="149">
        <f>IF(N152="zákl. přenesená",J152,0)</f>
        <v>0</v>
      </c>
      <c r="BH152" s="149">
        <f>IF(N152="sníž. přenesená",J152,0)</f>
        <v>0</v>
      </c>
      <c r="BI152" s="149">
        <f>IF(N152="nulová",J152,0)</f>
        <v>0</v>
      </c>
      <c r="BJ152" s="14" t="s">
        <v>81</v>
      </c>
      <c r="BK152" s="149">
        <f>ROUND(I152*H152,2)</f>
        <v>0</v>
      </c>
      <c r="BL152" s="14" t="s">
        <v>122</v>
      </c>
      <c r="BM152" s="148" t="s">
        <v>172</v>
      </c>
    </row>
    <row r="153" spans="1:65" s="2" customFormat="1" ht="29.25" x14ac:dyDescent="0.2">
      <c r="A153" s="29"/>
      <c r="B153" s="30"/>
      <c r="C153" s="29"/>
      <c r="D153" s="150" t="s">
        <v>123</v>
      </c>
      <c r="E153" s="29"/>
      <c r="F153" s="151" t="s">
        <v>171</v>
      </c>
      <c r="G153" s="29"/>
      <c r="H153" s="29"/>
      <c r="I153" s="152"/>
      <c r="J153" s="29"/>
      <c r="K153" s="29"/>
      <c r="L153" s="30"/>
      <c r="M153" s="153"/>
      <c r="N153" s="154"/>
      <c r="O153" s="55"/>
      <c r="P153" s="55"/>
      <c r="Q153" s="55"/>
      <c r="R153" s="55"/>
      <c r="S153" s="55"/>
      <c r="T153" s="56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T153" s="14" t="s">
        <v>123</v>
      </c>
      <c r="AU153" s="14" t="s">
        <v>83</v>
      </c>
    </row>
    <row r="154" spans="1:65" s="2" customFormat="1" ht="29.25" x14ac:dyDescent="0.2">
      <c r="A154" s="29"/>
      <c r="B154" s="30"/>
      <c r="C154" s="29"/>
      <c r="D154" s="150" t="s">
        <v>142</v>
      </c>
      <c r="E154" s="29"/>
      <c r="F154" s="155" t="s">
        <v>173</v>
      </c>
      <c r="G154" s="29"/>
      <c r="H154" s="29"/>
      <c r="I154" s="152"/>
      <c r="J154" s="29"/>
      <c r="K154" s="29"/>
      <c r="L154" s="30"/>
      <c r="M154" s="153"/>
      <c r="N154" s="154"/>
      <c r="O154" s="55"/>
      <c r="P154" s="55"/>
      <c r="Q154" s="55"/>
      <c r="R154" s="55"/>
      <c r="S154" s="55"/>
      <c r="T154" s="56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4" t="s">
        <v>142</v>
      </c>
      <c r="AU154" s="14" t="s">
        <v>83</v>
      </c>
    </row>
    <row r="155" spans="1:65" s="2" customFormat="1" ht="33" customHeight="1" x14ac:dyDescent="0.2">
      <c r="A155" s="29"/>
      <c r="B155" s="136"/>
      <c r="C155" s="137" t="s">
        <v>174</v>
      </c>
      <c r="D155" s="137" t="s">
        <v>119</v>
      </c>
      <c r="E155" s="138" t="s">
        <v>175</v>
      </c>
      <c r="F155" s="139" t="s">
        <v>176</v>
      </c>
      <c r="G155" s="140" t="s">
        <v>126</v>
      </c>
      <c r="H155" s="141">
        <v>4</v>
      </c>
      <c r="I155" s="142"/>
      <c r="J155" s="143">
        <f>ROUND(I155*H155,2)</f>
        <v>0</v>
      </c>
      <c r="K155" s="139" t="s">
        <v>131</v>
      </c>
      <c r="L155" s="30"/>
      <c r="M155" s="144" t="s">
        <v>1</v>
      </c>
      <c r="N155" s="145" t="s">
        <v>38</v>
      </c>
      <c r="O155" s="55"/>
      <c r="P155" s="146">
        <f>O155*H155</f>
        <v>0</v>
      </c>
      <c r="Q155" s="146">
        <v>0</v>
      </c>
      <c r="R155" s="146">
        <f>Q155*H155</f>
        <v>0</v>
      </c>
      <c r="S155" s="146">
        <v>0</v>
      </c>
      <c r="T155" s="147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48" t="s">
        <v>177</v>
      </c>
      <c r="AT155" s="148" t="s">
        <v>119</v>
      </c>
      <c r="AU155" s="148" t="s">
        <v>83</v>
      </c>
      <c r="AY155" s="14" t="s">
        <v>117</v>
      </c>
      <c r="BE155" s="149">
        <f>IF(N155="základní",J155,0)</f>
        <v>0</v>
      </c>
      <c r="BF155" s="149">
        <f>IF(N155="snížená",J155,0)</f>
        <v>0</v>
      </c>
      <c r="BG155" s="149">
        <f>IF(N155="zákl. přenesená",J155,0)</f>
        <v>0</v>
      </c>
      <c r="BH155" s="149">
        <f>IF(N155="sníž. přenesená",J155,0)</f>
        <v>0</v>
      </c>
      <c r="BI155" s="149">
        <f>IF(N155="nulová",J155,0)</f>
        <v>0</v>
      </c>
      <c r="BJ155" s="14" t="s">
        <v>81</v>
      </c>
      <c r="BK155" s="149">
        <f>ROUND(I155*H155,2)</f>
        <v>0</v>
      </c>
      <c r="BL155" s="14" t="s">
        <v>177</v>
      </c>
      <c r="BM155" s="148" t="s">
        <v>178</v>
      </c>
    </row>
    <row r="156" spans="1:65" s="2" customFormat="1" ht="19.5" x14ac:dyDescent="0.2">
      <c r="A156" s="29"/>
      <c r="B156" s="30"/>
      <c r="C156" s="29"/>
      <c r="D156" s="150" t="s">
        <v>123</v>
      </c>
      <c r="E156" s="29"/>
      <c r="F156" s="151" t="s">
        <v>176</v>
      </c>
      <c r="G156" s="29"/>
      <c r="H156" s="29"/>
      <c r="I156" s="152"/>
      <c r="J156" s="29"/>
      <c r="K156" s="29"/>
      <c r="L156" s="30"/>
      <c r="M156" s="153"/>
      <c r="N156" s="154"/>
      <c r="O156" s="55"/>
      <c r="P156" s="55"/>
      <c r="Q156" s="55"/>
      <c r="R156" s="55"/>
      <c r="S156" s="55"/>
      <c r="T156" s="56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4" t="s">
        <v>123</v>
      </c>
      <c r="AU156" s="14" t="s">
        <v>83</v>
      </c>
    </row>
    <row r="157" spans="1:65" s="2" customFormat="1" ht="37.9" customHeight="1" x14ac:dyDescent="0.2">
      <c r="A157" s="29"/>
      <c r="B157" s="136"/>
      <c r="C157" s="137" t="s">
        <v>179</v>
      </c>
      <c r="D157" s="137" t="s">
        <v>119</v>
      </c>
      <c r="E157" s="138" t="s">
        <v>180</v>
      </c>
      <c r="F157" s="139" t="s">
        <v>181</v>
      </c>
      <c r="G157" s="140" t="s">
        <v>126</v>
      </c>
      <c r="H157" s="141">
        <v>4</v>
      </c>
      <c r="I157" s="142"/>
      <c r="J157" s="143">
        <f>ROUND(I157*H157,2)</f>
        <v>0</v>
      </c>
      <c r="K157" s="139" t="s">
        <v>131</v>
      </c>
      <c r="L157" s="30"/>
      <c r="M157" s="144" t="s">
        <v>1</v>
      </c>
      <c r="N157" s="145" t="s">
        <v>38</v>
      </c>
      <c r="O157" s="55"/>
      <c r="P157" s="146">
        <f>O157*H157</f>
        <v>0</v>
      </c>
      <c r="Q157" s="146">
        <v>0</v>
      </c>
      <c r="R157" s="146">
        <f>Q157*H157</f>
        <v>0</v>
      </c>
      <c r="S157" s="146">
        <v>0</v>
      </c>
      <c r="T157" s="147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48" t="s">
        <v>122</v>
      </c>
      <c r="AT157" s="148" t="s">
        <v>119</v>
      </c>
      <c r="AU157" s="148" t="s">
        <v>83</v>
      </c>
      <c r="AY157" s="14" t="s">
        <v>117</v>
      </c>
      <c r="BE157" s="149">
        <f>IF(N157="základní",J157,0)</f>
        <v>0</v>
      </c>
      <c r="BF157" s="149">
        <f>IF(N157="snížená",J157,0)</f>
        <v>0</v>
      </c>
      <c r="BG157" s="149">
        <f>IF(N157="zákl. přenesená",J157,0)</f>
        <v>0</v>
      </c>
      <c r="BH157" s="149">
        <f>IF(N157="sníž. přenesená",J157,0)</f>
        <v>0</v>
      </c>
      <c r="BI157" s="149">
        <f>IF(N157="nulová",J157,0)</f>
        <v>0</v>
      </c>
      <c r="BJ157" s="14" t="s">
        <v>81</v>
      </c>
      <c r="BK157" s="149">
        <f>ROUND(I157*H157,2)</f>
        <v>0</v>
      </c>
      <c r="BL157" s="14" t="s">
        <v>122</v>
      </c>
      <c r="BM157" s="148" t="s">
        <v>182</v>
      </c>
    </row>
    <row r="158" spans="1:65" s="2" customFormat="1" ht="19.5" x14ac:dyDescent="0.2">
      <c r="A158" s="29"/>
      <c r="B158" s="30"/>
      <c r="C158" s="29"/>
      <c r="D158" s="150" t="s">
        <v>123</v>
      </c>
      <c r="E158" s="29"/>
      <c r="F158" s="151" t="s">
        <v>181</v>
      </c>
      <c r="G158" s="29"/>
      <c r="H158" s="29"/>
      <c r="I158" s="152"/>
      <c r="J158" s="29"/>
      <c r="K158" s="29"/>
      <c r="L158" s="30"/>
      <c r="M158" s="153"/>
      <c r="N158" s="154"/>
      <c r="O158" s="55"/>
      <c r="P158" s="55"/>
      <c r="Q158" s="55"/>
      <c r="R158" s="55"/>
      <c r="S158" s="55"/>
      <c r="T158" s="56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123</v>
      </c>
      <c r="AU158" s="14" t="s">
        <v>83</v>
      </c>
    </row>
    <row r="159" spans="1:65" s="2" customFormat="1" ht="24.2" customHeight="1" x14ac:dyDescent="0.2">
      <c r="A159" s="29"/>
      <c r="B159" s="136"/>
      <c r="C159" s="137">
        <v>13</v>
      </c>
      <c r="D159" s="137" t="s">
        <v>119</v>
      </c>
      <c r="E159" s="138" t="s">
        <v>183</v>
      </c>
      <c r="F159" s="139" t="s">
        <v>184</v>
      </c>
      <c r="G159" s="140" t="s">
        <v>126</v>
      </c>
      <c r="H159" s="141">
        <v>5</v>
      </c>
      <c r="I159" s="142"/>
      <c r="J159" s="143">
        <f>ROUND(I159*H159,2)</f>
        <v>0</v>
      </c>
      <c r="K159" s="139" t="s">
        <v>131</v>
      </c>
      <c r="L159" s="30"/>
      <c r="M159" s="144" t="s">
        <v>1</v>
      </c>
      <c r="N159" s="145" t="s">
        <v>38</v>
      </c>
      <c r="O159" s="55"/>
      <c r="P159" s="146">
        <f>O159*H159</f>
        <v>0</v>
      </c>
      <c r="Q159" s="146">
        <v>0</v>
      </c>
      <c r="R159" s="146">
        <f>Q159*H159</f>
        <v>0</v>
      </c>
      <c r="S159" s="146">
        <v>0</v>
      </c>
      <c r="T159" s="147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48" t="s">
        <v>122</v>
      </c>
      <c r="AT159" s="148" t="s">
        <v>119</v>
      </c>
      <c r="AU159" s="148" t="s">
        <v>83</v>
      </c>
      <c r="AY159" s="14" t="s">
        <v>117</v>
      </c>
      <c r="BE159" s="149">
        <f>IF(N159="základní",J159,0)</f>
        <v>0</v>
      </c>
      <c r="BF159" s="149">
        <f>IF(N159="snížená",J159,0)</f>
        <v>0</v>
      </c>
      <c r="BG159" s="149">
        <f>IF(N159="zákl. přenesená",J159,0)</f>
        <v>0</v>
      </c>
      <c r="BH159" s="149">
        <f>IF(N159="sníž. přenesená",J159,0)</f>
        <v>0</v>
      </c>
      <c r="BI159" s="149">
        <f>IF(N159="nulová",J159,0)</f>
        <v>0</v>
      </c>
      <c r="BJ159" s="14" t="s">
        <v>81</v>
      </c>
      <c r="BK159" s="149">
        <f>ROUND(I159*H159,2)</f>
        <v>0</v>
      </c>
      <c r="BL159" s="14" t="s">
        <v>122</v>
      </c>
      <c r="BM159" s="148" t="s">
        <v>185</v>
      </c>
    </row>
    <row r="160" spans="1:65" s="2" customFormat="1" x14ac:dyDescent="0.2">
      <c r="A160" s="29"/>
      <c r="B160" s="30"/>
      <c r="C160" s="29"/>
      <c r="D160" s="150" t="s">
        <v>123</v>
      </c>
      <c r="E160" s="29"/>
      <c r="F160" s="151" t="s">
        <v>184</v>
      </c>
      <c r="G160" s="29"/>
      <c r="H160" s="29"/>
      <c r="I160" s="152"/>
      <c r="J160" s="29"/>
      <c r="K160" s="29"/>
      <c r="L160" s="30"/>
      <c r="M160" s="153"/>
      <c r="N160" s="154"/>
      <c r="O160" s="55"/>
      <c r="P160" s="55"/>
      <c r="Q160" s="55"/>
      <c r="R160" s="55"/>
      <c r="S160" s="55"/>
      <c r="T160" s="56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T160" s="14" t="s">
        <v>123</v>
      </c>
      <c r="AU160" s="14" t="s">
        <v>83</v>
      </c>
    </row>
    <row r="161" spans="1:65" s="2" customFormat="1" ht="24.2" customHeight="1" x14ac:dyDescent="0.2">
      <c r="A161" s="29"/>
      <c r="B161" s="136"/>
      <c r="C161" s="137">
        <v>14</v>
      </c>
      <c r="D161" s="137" t="s">
        <v>119</v>
      </c>
      <c r="E161" s="138" t="s">
        <v>186</v>
      </c>
      <c r="F161" s="139" t="s">
        <v>187</v>
      </c>
      <c r="G161" s="140" t="s">
        <v>120</v>
      </c>
      <c r="H161" s="141">
        <v>20</v>
      </c>
      <c r="I161" s="142"/>
      <c r="J161" s="143">
        <f>ROUND(I161*H161,2)</f>
        <v>0</v>
      </c>
      <c r="K161" s="139" t="s">
        <v>131</v>
      </c>
      <c r="L161" s="30"/>
      <c r="M161" s="144" t="s">
        <v>1</v>
      </c>
      <c r="N161" s="145" t="s">
        <v>38</v>
      </c>
      <c r="O161" s="55"/>
      <c r="P161" s="146">
        <f>O161*H161</f>
        <v>0</v>
      </c>
      <c r="Q161" s="146">
        <v>0</v>
      </c>
      <c r="R161" s="146">
        <f>Q161*H161</f>
        <v>0</v>
      </c>
      <c r="S161" s="146">
        <v>0</v>
      </c>
      <c r="T161" s="147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48" t="s">
        <v>122</v>
      </c>
      <c r="AT161" s="148" t="s">
        <v>119</v>
      </c>
      <c r="AU161" s="148" t="s">
        <v>83</v>
      </c>
      <c r="AY161" s="14" t="s">
        <v>117</v>
      </c>
      <c r="BE161" s="149">
        <f>IF(N161="základní",J161,0)</f>
        <v>0</v>
      </c>
      <c r="BF161" s="149">
        <f>IF(N161="snížená",J161,0)</f>
        <v>0</v>
      </c>
      <c r="BG161" s="149">
        <f>IF(N161="zákl. přenesená",J161,0)</f>
        <v>0</v>
      </c>
      <c r="BH161" s="149">
        <f>IF(N161="sníž. přenesená",J161,0)</f>
        <v>0</v>
      </c>
      <c r="BI161" s="149">
        <f>IF(N161="nulová",J161,0)</f>
        <v>0</v>
      </c>
      <c r="BJ161" s="14" t="s">
        <v>81</v>
      </c>
      <c r="BK161" s="149">
        <f>ROUND(I161*H161,2)</f>
        <v>0</v>
      </c>
      <c r="BL161" s="14" t="s">
        <v>122</v>
      </c>
      <c r="BM161" s="148" t="s">
        <v>188</v>
      </c>
    </row>
    <row r="162" spans="1:65" s="2" customFormat="1" ht="107.25" x14ac:dyDescent="0.2">
      <c r="A162" s="29"/>
      <c r="B162" s="30"/>
      <c r="C162" s="29"/>
      <c r="D162" s="150" t="s">
        <v>123</v>
      </c>
      <c r="E162" s="29"/>
      <c r="F162" s="151" t="s">
        <v>189</v>
      </c>
      <c r="G162" s="29"/>
      <c r="H162" s="29"/>
      <c r="I162" s="152"/>
      <c r="J162" s="29"/>
      <c r="K162" s="29"/>
      <c r="L162" s="30"/>
      <c r="M162" s="153"/>
      <c r="N162" s="154"/>
      <c r="O162" s="55"/>
      <c r="P162" s="55"/>
      <c r="Q162" s="55"/>
      <c r="R162" s="55"/>
      <c r="S162" s="55"/>
      <c r="T162" s="56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T162" s="14" t="s">
        <v>123</v>
      </c>
      <c r="AU162" s="14" t="s">
        <v>83</v>
      </c>
    </row>
    <row r="163" spans="1:65" s="2" customFormat="1" ht="24.2" customHeight="1" x14ac:dyDescent="0.2">
      <c r="A163" s="29"/>
      <c r="B163" s="136"/>
      <c r="C163" s="137" t="s">
        <v>8</v>
      </c>
      <c r="D163" s="137" t="s">
        <v>119</v>
      </c>
      <c r="E163" s="138" t="s">
        <v>190</v>
      </c>
      <c r="F163" s="139" t="s">
        <v>191</v>
      </c>
      <c r="G163" s="140" t="s">
        <v>120</v>
      </c>
      <c r="H163" s="141">
        <v>25</v>
      </c>
      <c r="I163" s="142"/>
      <c r="J163" s="143">
        <f>ROUND(I163*H163,2)</f>
        <v>0</v>
      </c>
      <c r="K163" s="139" t="s">
        <v>131</v>
      </c>
      <c r="L163" s="30"/>
      <c r="M163" s="144" t="s">
        <v>1</v>
      </c>
      <c r="N163" s="145" t="s">
        <v>38</v>
      </c>
      <c r="O163" s="55"/>
      <c r="P163" s="146">
        <f>O163*H163</f>
        <v>0</v>
      </c>
      <c r="Q163" s="146">
        <v>0</v>
      </c>
      <c r="R163" s="146">
        <f>Q163*H163</f>
        <v>0</v>
      </c>
      <c r="S163" s="146">
        <v>0</v>
      </c>
      <c r="T163" s="147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48" t="s">
        <v>122</v>
      </c>
      <c r="AT163" s="148" t="s">
        <v>119</v>
      </c>
      <c r="AU163" s="148" t="s">
        <v>83</v>
      </c>
      <c r="AY163" s="14" t="s">
        <v>117</v>
      </c>
      <c r="BE163" s="149">
        <f>IF(N163="základní",J163,0)</f>
        <v>0</v>
      </c>
      <c r="BF163" s="149">
        <f>IF(N163="snížená",J163,0)</f>
        <v>0</v>
      </c>
      <c r="BG163" s="149">
        <f>IF(N163="zákl. přenesená",J163,0)</f>
        <v>0</v>
      </c>
      <c r="BH163" s="149">
        <f>IF(N163="sníž. přenesená",J163,0)</f>
        <v>0</v>
      </c>
      <c r="BI163" s="149">
        <f>IF(N163="nulová",J163,0)</f>
        <v>0</v>
      </c>
      <c r="BJ163" s="14" t="s">
        <v>81</v>
      </c>
      <c r="BK163" s="149">
        <f>ROUND(I163*H163,2)</f>
        <v>0</v>
      </c>
      <c r="BL163" s="14" t="s">
        <v>122</v>
      </c>
      <c r="BM163" s="148" t="s">
        <v>192</v>
      </c>
    </row>
    <row r="164" spans="1:65" s="2" customFormat="1" ht="107.25" x14ac:dyDescent="0.2">
      <c r="A164" s="29"/>
      <c r="B164" s="30"/>
      <c r="C164" s="29"/>
      <c r="D164" s="150" t="s">
        <v>123</v>
      </c>
      <c r="E164" s="29"/>
      <c r="F164" s="151" t="s">
        <v>193</v>
      </c>
      <c r="G164" s="29"/>
      <c r="H164" s="29"/>
      <c r="I164" s="152"/>
      <c r="J164" s="29"/>
      <c r="K164" s="29"/>
      <c r="L164" s="30"/>
      <c r="M164" s="153"/>
      <c r="N164" s="154"/>
      <c r="O164" s="55"/>
      <c r="P164" s="55"/>
      <c r="Q164" s="55"/>
      <c r="R164" s="55"/>
      <c r="S164" s="55"/>
      <c r="T164" s="56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T164" s="14" t="s">
        <v>123</v>
      </c>
      <c r="AU164" s="14" t="s">
        <v>83</v>
      </c>
    </row>
    <row r="165" spans="1:65" s="2" customFormat="1" ht="24.2" customHeight="1" x14ac:dyDescent="0.2">
      <c r="A165" s="29"/>
      <c r="B165" s="136"/>
      <c r="C165" s="137">
        <v>16</v>
      </c>
      <c r="D165" s="137" t="s">
        <v>119</v>
      </c>
      <c r="E165" s="138" t="s">
        <v>194</v>
      </c>
      <c r="F165" s="139" t="s">
        <v>195</v>
      </c>
      <c r="G165" s="140" t="s">
        <v>135</v>
      </c>
      <c r="H165" s="141">
        <v>7.8</v>
      </c>
      <c r="I165" s="142"/>
      <c r="J165" s="143">
        <f>ROUND(I165*H165,2)</f>
        <v>0</v>
      </c>
      <c r="K165" s="139" t="s">
        <v>131</v>
      </c>
      <c r="L165" s="30"/>
      <c r="M165" s="144" t="s">
        <v>1</v>
      </c>
      <c r="N165" s="145" t="s">
        <v>38</v>
      </c>
      <c r="O165" s="55"/>
      <c r="P165" s="146">
        <f>O165*H165</f>
        <v>0</v>
      </c>
      <c r="Q165" s="146">
        <v>0</v>
      </c>
      <c r="R165" s="146">
        <f>Q165*H165</f>
        <v>0</v>
      </c>
      <c r="S165" s="146">
        <v>0</v>
      </c>
      <c r="T165" s="147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48" t="s">
        <v>122</v>
      </c>
      <c r="AT165" s="148" t="s">
        <v>119</v>
      </c>
      <c r="AU165" s="148" t="s">
        <v>83</v>
      </c>
      <c r="AY165" s="14" t="s">
        <v>117</v>
      </c>
      <c r="BE165" s="149">
        <f>IF(N165="základní",J165,0)</f>
        <v>0</v>
      </c>
      <c r="BF165" s="149">
        <f>IF(N165="snížená",J165,0)</f>
        <v>0</v>
      </c>
      <c r="BG165" s="149">
        <f>IF(N165="zákl. přenesená",J165,0)</f>
        <v>0</v>
      </c>
      <c r="BH165" s="149">
        <f>IF(N165="sníž. přenesená",J165,0)</f>
        <v>0</v>
      </c>
      <c r="BI165" s="149">
        <f>IF(N165="nulová",J165,0)</f>
        <v>0</v>
      </c>
      <c r="BJ165" s="14" t="s">
        <v>81</v>
      </c>
      <c r="BK165" s="149">
        <f>ROUND(I165*H165,2)</f>
        <v>0</v>
      </c>
      <c r="BL165" s="14" t="s">
        <v>122</v>
      </c>
      <c r="BM165" s="148" t="s">
        <v>196</v>
      </c>
    </row>
    <row r="166" spans="1:65" s="2" customFormat="1" ht="19.5" x14ac:dyDescent="0.2">
      <c r="A166" s="29"/>
      <c r="B166" s="30"/>
      <c r="C166" s="29"/>
      <c r="D166" s="150" t="s">
        <v>123</v>
      </c>
      <c r="E166" s="29"/>
      <c r="F166" s="151" t="s">
        <v>195</v>
      </c>
      <c r="G166" s="29"/>
      <c r="H166" s="29"/>
      <c r="I166" s="152"/>
      <c r="J166" s="29"/>
      <c r="K166" s="29"/>
      <c r="L166" s="30"/>
      <c r="M166" s="153"/>
      <c r="N166" s="154"/>
      <c r="O166" s="55"/>
      <c r="P166" s="55"/>
      <c r="Q166" s="55"/>
      <c r="R166" s="55"/>
      <c r="S166" s="55"/>
      <c r="T166" s="56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T166" s="14" t="s">
        <v>123</v>
      </c>
      <c r="AU166" s="14" t="s">
        <v>83</v>
      </c>
    </row>
    <row r="167" spans="1:65" s="2" customFormat="1" ht="24.2" customHeight="1" x14ac:dyDescent="0.2">
      <c r="A167" s="29"/>
      <c r="B167" s="136"/>
      <c r="C167" s="137">
        <v>17</v>
      </c>
      <c r="D167" s="137" t="s">
        <v>119</v>
      </c>
      <c r="E167" s="138" t="s">
        <v>197</v>
      </c>
      <c r="F167" s="139" t="s">
        <v>198</v>
      </c>
      <c r="G167" s="140" t="s">
        <v>120</v>
      </c>
      <c r="H167" s="141">
        <v>105</v>
      </c>
      <c r="I167" s="142"/>
      <c r="J167" s="143">
        <f>ROUND(I167*H167,2)</f>
        <v>0</v>
      </c>
      <c r="K167" s="139" t="s">
        <v>131</v>
      </c>
      <c r="L167" s="30"/>
      <c r="M167" s="144" t="s">
        <v>1</v>
      </c>
      <c r="N167" s="145" t="s">
        <v>38</v>
      </c>
      <c r="O167" s="55"/>
      <c r="P167" s="146">
        <f>O167*H167</f>
        <v>0</v>
      </c>
      <c r="Q167" s="146">
        <v>0</v>
      </c>
      <c r="R167" s="146">
        <f>Q167*H167</f>
        <v>0</v>
      </c>
      <c r="S167" s="146">
        <v>0</v>
      </c>
      <c r="T167" s="147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48" t="s">
        <v>122</v>
      </c>
      <c r="AT167" s="148" t="s">
        <v>119</v>
      </c>
      <c r="AU167" s="148" t="s">
        <v>83</v>
      </c>
      <c r="AY167" s="14" t="s">
        <v>117</v>
      </c>
      <c r="BE167" s="149">
        <f>IF(N167="základní",J167,0)</f>
        <v>0</v>
      </c>
      <c r="BF167" s="149">
        <f>IF(N167="snížená",J167,0)</f>
        <v>0</v>
      </c>
      <c r="BG167" s="149">
        <f>IF(N167="zákl. přenesená",J167,0)</f>
        <v>0</v>
      </c>
      <c r="BH167" s="149">
        <f>IF(N167="sníž. přenesená",J167,0)</f>
        <v>0</v>
      </c>
      <c r="BI167" s="149">
        <f>IF(N167="nulová",J167,0)</f>
        <v>0</v>
      </c>
      <c r="BJ167" s="14" t="s">
        <v>81</v>
      </c>
      <c r="BK167" s="149">
        <f>ROUND(I167*H167,2)</f>
        <v>0</v>
      </c>
      <c r="BL167" s="14" t="s">
        <v>122</v>
      </c>
      <c r="BM167" s="148" t="s">
        <v>199</v>
      </c>
    </row>
    <row r="168" spans="1:65" s="2" customFormat="1" ht="97.5" x14ac:dyDescent="0.2">
      <c r="A168" s="29"/>
      <c r="B168" s="30"/>
      <c r="C168" s="29"/>
      <c r="D168" s="150" t="s">
        <v>123</v>
      </c>
      <c r="E168" s="29"/>
      <c r="F168" s="151" t="s">
        <v>200</v>
      </c>
      <c r="G168" s="29"/>
      <c r="H168" s="29"/>
      <c r="I168" s="152"/>
      <c r="J168" s="29"/>
      <c r="K168" s="29"/>
      <c r="L168" s="30"/>
      <c r="M168" s="153"/>
      <c r="N168" s="154"/>
      <c r="O168" s="55"/>
      <c r="P168" s="55"/>
      <c r="Q168" s="55"/>
      <c r="R168" s="55"/>
      <c r="S168" s="55"/>
      <c r="T168" s="56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T168" s="14" t="s">
        <v>123</v>
      </c>
      <c r="AU168" s="14" t="s">
        <v>83</v>
      </c>
    </row>
    <row r="169" spans="1:65" s="12" customFormat="1" ht="22.9" customHeight="1" x14ac:dyDescent="0.2">
      <c r="B169" s="123"/>
      <c r="D169" s="124" t="s">
        <v>72</v>
      </c>
      <c r="E169" s="134" t="s">
        <v>201</v>
      </c>
      <c r="F169" s="134" t="s">
        <v>202</v>
      </c>
      <c r="I169" s="126"/>
      <c r="J169" s="135">
        <f>BK169</f>
        <v>0</v>
      </c>
      <c r="L169" s="123"/>
      <c r="M169" s="128"/>
      <c r="N169" s="129"/>
      <c r="O169" s="129"/>
      <c r="P169" s="130">
        <f>SUM(P170:P173)</f>
        <v>0</v>
      </c>
      <c r="Q169" s="129"/>
      <c r="R169" s="130">
        <f>SUM(R170:R173)</f>
        <v>0</v>
      </c>
      <c r="S169" s="129"/>
      <c r="T169" s="131">
        <f>SUM(T170:T173)</f>
        <v>0</v>
      </c>
      <c r="AR169" s="124" t="s">
        <v>81</v>
      </c>
      <c r="AT169" s="132" t="s">
        <v>72</v>
      </c>
      <c r="AU169" s="132" t="s">
        <v>81</v>
      </c>
      <c r="AY169" s="124" t="s">
        <v>117</v>
      </c>
      <c r="BK169" s="133">
        <f>SUM(BK170:BK173)</f>
        <v>0</v>
      </c>
    </row>
    <row r="170" spans="1:65" s="2" customFormat="1" ht="24.2" customHeight="1" x14ac:dyDescent="0.2">
      <c r="A170" s="29"/>
      <c r="B170" s="136"/>
      <c r="C170" s="137">
        <v>18</v>
      </c>
      <c r="D170" s="137" t="s">
        <v>119</v>
      </c>
      <c r="E170" s="138" t="s">
        <v>203</v>
      </c>
      <c r="F170" s="139" t="s">
        <v>204</v>
      </c>
      <c r="G170" s="140" t="s">
        <v>140</v>
      </c>
      <c r="H170" s="141">
        <v>139.61000000000001</v>
      </c>
      <c r="I170" s="142"/>
      <c r="J170" s="143">
        <f>ROUND(I170*H170,2)</f>
        <v>0</v>
      </c>
      <c r="K170" s="139" t="s">
        <v>131</v>
      </c>
      <c r="L170" s="30"/>
      <c r="M170" s="144" t="s">
        <v>1</v>
      </c>
      <c r="N170" s="145" t="s">
        <v>38</v>
      </c>
      <c r="O170" s="55"/>
      <c r="P170" s="146">
        <f>O170*H170</f>
        <v>0</v>
      </c>
      <c r="Q170" s="146">
        <v>0</v>
      </c>
      <c r="R170" s="146">
        <f>Q170*H170</f>
        <v>0</v>
      </c>
      <c r="S170" s="146">
        <v>0</v>
      </c>
      <c r="T170" s="147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48" t="s">
        <v>122</v>
      </c>
      <c r="AT170" s="148" t="s">
        <v>119</v>
      </c>
      <c r="AU170" s="148" t="s">
        <v>83</v>
      </c>
      <c r="AY170" s="14" t="s">
        <v>117</v>
      </c>
      <c r="BE170" s="149">
        <f>IF(N170="základní",J170,0)</f>
        <v>0</v>
      </c>
      <c r="BF170" s="149">
        <f>IF(N170="snížená",J170,0)</f>
        <v>0</v>
      </c>
      <c r="BG170" s="149">
        <f>IF(N170="zákl. přenesená",J170,0)</f>
        <v>0</v>
      </c>
      <c r="BH170" s="149">
        <f>IF(N170="sníž. přenesená",J170,0)</f>
        <v>0</v>
      </c>
      <c r="BI170" s="149">
        <f>IF(N170="nulová",J170,0)</f>
        <v>0</v>
      </c>
      <c r="BJ170" s="14" t="s">
        <v>81</v>
      </c>
      <c r="BK170" s="149">
        <f>ROUND(I170*H170,2)</f>
        <v>0</v>
      </c>
      <c r="BL170" s="14" t="s">
        <v>122</v>
      </c>
      <c r="BM170" s="148" t="s">
        <v>205</v>
      </c>
    </row>
    <row r="171" spans="1:65" s="2" customFormat="1" ht="19.5" x14ac:dyDescent="0.2">
      <c r="A171" s="29"/>
      <c r="B171" s="30"/>
      <c r="C171" s="29"/>
      <c r="D171" s="150" t="s">
        <v>123</v>
      </c>
      <c r="E171" s="29"/>
      <c r="F171" s="151" t="s">
        <v>204</v>
      </c>
      <c r="G171" s="29"/>
      <c r="H171" s="29"/>
      <c r="I171" s="152"/>
      <c r="J171" s="29"/>
      <c r="K171" s="29"/>
      <c r="L171" s="30"/>
      <c r="M171" s="153"/>
      <c r="N171" s="154"/>
      <c r="O171" s="55"/>
      <c r="P171" s="55"/>
      <c r="Q171" s="55"/>
      <c r="R171" s="55"/>
      <c r="S171" s="55"/>
      <c r="T171" s="56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T171" s="14" t="s">
        <v>123</v>
      </c>
      <c r="AU171" s="14" t="s">
        <v>83</v>
      </c>
    </row>
    <row r="172" spans="1:65" s="2" customFormat="1" ht="24.2" customHeight="1" x14ac:dyDescent="0.2">
      <c r="A172" s="29"/>
      <c r="B172" s="136"/>
      <c r="C172" s="137">
        <v>19</v>
      </c>
      <c r="D172" s="137" t="s">
        <v>119</v>
      </c>
      <c r="E172" s="138" t="s">
        <v>206</v>
      </c>
      <c r="F172" s="139" t="s">
        <v>207</v>
      </c>
      <c r="G172" s="140" t="s">
        <v>140</v>
      </c>
      <c r="H172" s="141">
        <v>1578.14</v>
      </c>
      <c r="I172" s="142"/>
      <c r="J172" s="143">
        <f>ROUND(I172*H172,2)</f>
        <v>0</v>
      </c>
      <c r="K172" s="139" t="s">
        <v>131</v>
      </c>
      <c r="L172" s="30"/>
      <c r="M172" s="144" t="s">
        <v>1</v>
      </c>
      <c r="N172" s="145" t="s">
        <v>38</v>
      </c>
      <c r="O172" s="55"/>
      <c r="P172" s="146">
        <f>O172*H172</f>
        <v>0</v>
      </c>
      <c r="Q172" s="146">
        <v>0</v>
      </c>
      <c r="R172" s="146">
        <f>Q172*H172</f>
        <v>0</v>
      </c>
      <c r="S172" s="146">
        <v>0</v>
      </c>
      <c r="T172" s="147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48" t="s">
        <v>122</v>
      </c>
      <c r="AT172" s="148" t="s">
        <v>119</v>
      </c>
      <c r="AU172" s="148" t="s">
        <v>83</v>
      </c>
      <c r="AY172" s="14" t="s">
        <v>117</v>
      </c>
      <c r="BE172" s="149">
        <f>IF(N172="základní",J172,0)</f>
        <v>0</v>
      </c>
      <c r="BF172" s="149">
        <f>IF(N172="snížená",J172,0)</f>
        <v>0</v>
      </c>
      <c r="BG172" s="149">
        <f>IF(N172="zákl. přenesená",J172,0)</f>
        <v>0</v>
      </c>
      <c r="BH172" s="149">
        <f>IF(N172="sníž. přenesená",J172,0)</f>
        <v>0</v>
      </c>
      <c r="BI172" s="149">
        <f>IF(N172="nulová",J172,0)</f>
        <v>0</v>
      </c>
      <c r="BJ172" s="14" t="s">
        <v>81</v>
      </c>
      <c r="BK172" s="149">
        <f>ROUND(I172*H172,2)</f>
        <v>0</v>
      </c>
      <c r="BL172" s="14" t="s">
        <v>122</v>
      </c>
      <c r="BM172" s="148" t="s">
        <v>208</v>
      </c>
    </row>
    <row r="173" spans="1:65" s="2" customFormat="1" ht="19.5" x14ac:dyDescent="0.2">
      <c r="A173" s="29"/>
      <c r="B173" s="30"/>
      <c r="C173" s="29"/>
      <c r="D173" s="150" t="s">
        <v>123</v>
      </c>
      <c r="E173" s="29"/>
      <c r="F173" s="151" t="s">
        <v>207</v>
      </c>
      <c r="G173" s="29"/>
      <c r="H173" s="29"/>
      <c r="I173" s="152"/>
      <c r="J173" s="29"/>
      <c r="K173" s="29"/>
      <c r="L173" s="30"/>
      <c r="M173" s="153"/>
      <c r="N173" s="154"/>
      <c r="O173" s="55"/>
      <c r="P173" s="55"/>
      <c r="Q173" s="55"/>
      <c r="R173" s="55"/>
      <c r="S173" s="55"/>
      <c r="T173" s="56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T173" s="14" t="s">
        <v>123</v>
      </c>
      <c r="AU173" s="14" t="s">
        <v>83</v>
      </c>
    </row>
    <row r="174" spans="1:65" s="12" customFormat="1" ht="22.9" customHeight="1" x14ac:dyDescent="0.2">
      <c r="B174" s="123"/>
      <c r="D174" s="124" t="s">
        <v>72</v>
      </c>
      <c r="E174" s="134" t="s">
        <v>209</v>
      </c>
      <c r="F174" s="134" t="s">
        <v>210</v>
      </c>
      <c r="I174" s="126"/>
      <c r="J174" s="135">
        <f>BK174</f>
        <v>0</v>
      </c>
      <c r="L174" s="123"/>
      <c r="M174" s="128"/>
      <c r="N174" s="129"/>
      <c r="O174" s="129"/>
      <c r="P174" s="130">
        <f>SUM(P175:P225)</f>
        <v>0</v>
      </c>
      <c r="Q174" s="129"/>
      <c r="R174" s="130">
        <f>SUM(R175:R225)</f>
        <v>3.4929966389849998</v>
      </c>
      <c r="S174" s="129"/>
      <c r="T174" s="131">
        <f>SUM(T175:T225)</f>
        <v>5.5</v>
      </c>
      <c r="AR174" s="124" t="s">
        <v>132</v>
      </c>
      <c r="AT174" s="132" t="s">
        <v>72</v>
      </c>
      <c r="AU174" s="132" t="s">
        <v>81</v>
      </c>
      <c r="AY174" s="124" t="s">
        <v>117</v>
      </c>
      <c r="BK174" s="133">
        <f>SUM(BK175:BK225)</f>
        <v>0</v>
      </c>
    </row>
    <row r="175" spans="1:65" s="2" customFormat="1" ht="24.2" customHeight="1" x14ac:dyDescent="0.2">
      <c r="A175" s="29"/>
      <c r="B175" s="136"/>
      <c r="C175" s="137">
        <v>20</v>
      </c>
      <c r="D175" s="137" t="s">
        <v>119</v>
      </c>
      <c r="E175" s="138" t="s">
        <v>212</v>
      </c>
      <c r="F175" s="139" t="s">
        <v>213</v>
      </c>
      <c r="G175" s="140" t="s">
        <v>214</v>
      </c>
      <c r="H175" s="141">
        <v>316.92</v>
      </c>
      <c r="I175" s="142"/>
      <c r="J175" s="143">
        <f>ROUND(I175*H175,2)</f>
        <v>0</v>
      </c>
      <c r="K175" s="139" t="s">
        <v>121</v>
      </c>
      <c r="L175" s="30"/>
      <c r="M175" s="144" t="s">
        <v>1</v>
      </c>
      <c r="N175" s="145" t="s">
        <v>38</v>
      </c>
      <c r="O175" s="55"/>
      <c r="P175" s="146">
        <f>O175*H175</f>
        <v>0</v>
      </c>
      <c r="Q175" s="146">
        <v>0</v>
      </c>
      <c r="R175" s="146">
        <f>Q175*H175</f>
        <v>0</v>
      </c>
      <c r="S175" s="146">
        <v>0</v>
      </c>
      <c r="T175" s="147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48" t="s">
        <v>177</v>
      </c>
      <c r="AT175" s="148" t="s">
        <v>119</v>
      </c>
      <c r="AU175" s="148" t="s">
        <v>83</v>
      </c>
      <c r="AY175" s="14" t="s">
        <v>117</v>
      </c>
      <c r="BE175" s="149">
        <f>IF(N175="základní",J175,0)</f>
        <v>0</v>
      </c>
      <c r="BF175" s="149">
        <f>IF(N175="snížená",J175,0)</f>
        <v>0</v>
      </c>
      <c r="BG175" s="149">
        <f>IF(N175="zákl. přenesená",J175,0)</f>
        <v>0</v>
      </c>
      <c r="BH175" s="149">
        <f>IF(N175="sníž. přenesená",J175,0)</f>
        <v>0</v>
      </c>
      <c r="BI175" s="149">
        <f>IF(N175="nulová",J175,0)</f>
        <v>0</v>
      </c>
      <c r="BJ175" s="14" t="s">
        <v>81</v>
      </c>
      <c r="BK175" s="149">
        <f>ROUND(I175*H175,2)</f>
        <v>0</v>
      </c>
      <c r="BL175" s="14" t="s">
        <v>177</v>
      </c>
      <c r="BM175" s="148" t="s">
        <v>215</v>
      </c>
    </row>
    <row r="176" spans="1:65" s="2" customFormat="1" ht="39" x14ac:dyDescent="0.2">
      <c r="A176" s="29"/>
      <c r="B176" s="30"/>
      <c r="C176" s="29"/>
      <c r="D176" s="150" t="s">
        <v>123</v>
      </c>
      <c r="E176" s="29"/>
      <c r="F176" s="151" t="s">
        <v>216</v>
      </c>
      <c r="G176" s="29"/>
      <c r="H176" s="29"/>
      <c r="I176" s="152"/>
      <c r="J176" s="29"/>
      <c r="K176" s="29"/>
      <c r="L176" s="30"/>
      <c r="M176" s="153"/>
      <c r="N176" s="154"/>
      <c r="O176" s="55"/>
      <c r="P176" s="55"/>
      <c r="Q176" s="55"/>
      <c r="R176" s="55"/>
      <c r="S176" s="55"/>
      <c r="T176" s="56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T176" s="14" t="s">
        <v>123</v>
      </c>
      <c r="AU176" s="14" t="s">
        <v>83</v>
      </c>
    </row>
    <row r="177" spans="1:65" s="2" customFormat="1" ht="24.2" customHeight="1" x14ac:dyDescent="0.2">
      <c r="A177" s="29"/>
      <c r="B177" s="136"/>
      <c r="C177" s="137">
        <v>21</v>
      </c>
      <c r="D177" s="137" t="s">
        <v>119</v>
      </c>
      <c r="E177" s="138" t="s">
        <v>217</v>
      </c>
      <c r="F177" s="139" t="s">
        <v>218</v>
      </c>
      <c r="G177" s="140" t="s">
        <v>214</v>
      </c>
      <c r="H177" s="141">
        <v>211.28</v>
      </c>
      <c r="I177" s="142"/>
      <c r="J177" s="143">
        <f>ROUND(I177*H177,2)</f>
        <v>0</v>
      </c>
      <c r="K177" s="139" t="s">
        <v>121</v>
      </c>
      <c r="L177" s="30"/>
      <c r="M177" s="144" t="s">
        <v>1</v>
      </c>
      <c r="N177" s="145" t="s">
        <v>38</v>
      </c>
      <c r="O177" s="55"/>
      <c r="P177" s="146">
        <f>O177*H177</f>
        <v>0</v>
      </c>
      <c r="Q177" s="146">
        <v>0</v>
      </c>
      <c r="R177" s="146">
        <f>Q177*H177</f>
        <v>0</v>
      </c>
      <c r="S177" s="146">
        <v>0</v>
      </c>
      <c r="T177" s="147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48" t="s">
        <v>177</v>
      </c>
      <c r="AT177" s="148" t="s">
        <v>119</v>
      </c>
      <c r="AU177" s="148" t="s">
        <v>83</v>
      </c>
      <c r="AY177" s="14" t="s">
        <v>117</v>
      </c>
      <c r="BE177" s="149">
        <f>IF(N177="základní",J177,0)</f>
        <v>0</v>
      </c>
      <c r="BF177" s="149">
        <f>IF(N177="snížená",J177,0)</f>
        <v>0</v>
      </c>
      <c r="BG177" s="149">
        <f>IF(N177="zákl. přenesená",J177,0)</f>
        <v>0</v>
      </c>
      <c r="BH177" s="149">
        <f>IF(N177="sníž. přenesená",J177,0)</f>
        <v>0</v>
      </c>
      <c r="BI177" s="149">
        <f>IF(N177="nulová",J177,0)</f>
        <v>0</v>
      </c>
      <c r="BJ177" s="14" t="s">
        <v>81</v>
      </c>
      <c r="BK177" s="149">
        <f>ROUND(I177*H177,2)</f>
        <v>0</v>
      </c>
      <c r="BL177" s="14" t="s">
        <v>177</v>
      </c>
      <c r="BM177" s="148" t="s">
        <v>219</v>
      </c>
    </row>
    <row r="178" spans="1:65" s="2" customFormat="1" ht="39" x14ac:dyDescent="0.2">
      <c r="A178" s="29"/>
      <c r="B178" s="30"/>
      <c r="C178" s="29"/>
      <c r="D178" s="150" t="s">
        <v>123</v>
      </c>
      <c r="E178" s="29"/>
      <c r="F178" s="151" t="s">
        <v>220</v>
      </c>
      <c r="G178" s="29"/>
      <c r="H178" s="29"/>
      <c r="I178" s="152"/>
      <c r="J178" s="29"/>
      <c r="K178" s="29"/>
      <c r="L178" s="30"/>
      <c r="M178" s="153"/>
      <c r="N178" s="154"/>
      <c r="O178" s="55"/>
      <c r="P178" s="55"/>
      <c r="Q178" s="55"/>
      <c r="R178" s="55"/>
      <c r="S178" s="55"/>
      <c r="T178" s="56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T178" s="14" t="s">
        <v>123</v>
      </c>
      <c r="AU178" s="14" t="s">
        <v>83</v>
      </c>
    </row>
    <row r="179" spans="1:65" s="2" customFormat="1" ht="24.2" customHeight="1" x14ac:dyDescent="0.2">
      <c r="A179" s="29"/>
      <c r="B179" s="136"/>
      <c r="C179" s="137">
        <v>22</v>
      </c>
      <c r="D179" s="137" t="s">
        <v>119</v>
      </c>
      <c r="E179" s="138" t="s">
        <v>221</v>
      </c>
      <c r="F179" s="139" t="s">
        <v>222</v>
      </c>
      <c r="G179" s="140" t="s">
        <v>214</v>
      </c>
      <c r="H179" s="141">
        <v>15.6</v>
      </c>
      <c r="I179" s="142"/>
      <c r="J179" s="143">
        <f>ROUND(I179*H179,2)</f>
        <v>0</v>
      </c>
      <c r="K179" s="139" t="s">
        <v>131</v>
      </c>
      <c r="L179" s="30"/>
      <c r="M179" s="144" t="s">
        <v>1</v>
      </c>
      <c r="N179" s="145" t="s">
        <v>38</v>
      </c>
      <c r="O179" s="55"/>
      <c r="P179" s="146">
        <f>O179*H179</f>
        <v>0</v>
      </c>
      <c r="Q179" s="146">
        <v>0</v>
      </c>
      <c r="R179" s="146">
        <f>Q179*H179</f>
        <v>0</v>
      </c>
      <c r="S179" s="146">
        <v>0</v>
      </c>
      <c r="T179" s="147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48" t="s">
        <v>177</v>
      </c>
      <c r="AT179" s="148" t="s">
        <v>119</v>
      </c>
      <c r="AU179" s="148" t="s">
        <v>83</v>
      </c>
      <c r="AY179" s="14" t="s">
        <v>117</v>
      </c>
      <c r="BE179" s="149">
        <f>IF(N179="základní",J179,0)</f>
        <v>0</v>
      </c>
      <c r="BF179" s="149">
        <f>IF(N179="snížená",J179,0)</f>
        <v>0</v>
      </c>
      <c r="BG179" s="149">
        <f>IF(N179="zákl. přenesená",J179,0)</f>
        <v>0</v>
      </c>
      <c r="BH179" s="149">
        <f>IF(N179="sníž. přenesená",J179,0)</f>
        <v>0</v>
      </c>
      <c r="BI179" s="149">
        <f>IF(N179="nulová",J179,0)</f>
        <v>0</v>
      </c>
      <c r="BJ179" s="14" t="s">
        <v>81</v>
      </c>
      <c r="BK179" s="149">
        <f>ROUND(I179*H179,2)</f>
        <v>0</v>
      </c>
      <c r="BL179" s="14" t="s">
        <v>177</v>
      </c>
      <c r="BM179" s="148" t="s">
        <v>223</v>
      </c>
    </row>
    <row r="180" spans="1:65" s="2" customFormat="1" ht="39" x14ac:dyDescent="0.2">
      <c r="A180" s="29"/>
      <c r="B180" s="30"/>
      <c r="C180" s="29"/>
      <c r="D180" s="150" t="s">
        <v>123</v>
      </c>
      <c r="E180" s="29"/>
      <c r="F180" s="151" t="s">
        <v>224</v>
      </c>
      <c r="G180" s="29"/>
      <c r="H180" s="29"/>
      <c r="I180" s="152"/>
      <c r="J180" s="29"/>
      <c r="K180" s="29"/>
      <c r="L180" s="30"/>
      <c r="M180" s="153"/>
      <c r="N180" s="154"/>
      <c r="O180" s="55"/>
      <c r="P180" s="55"/>
      <c r="Q180" s="55"/>
      <c r="R180" s="55"/>
      <c r="S180" s="55"/>
      <c r="T180" s="56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T180" s="14" t="s">
        <v>123</v>
      </c>
      <c r="AU180" s="14" t="s">
        <v>83</v>
      </c>
    </row>
    <row r="181" spans="1:65" s="2" customFormat="1" ht="24.2" customHeight="1" x14ac:dyDescent="0.2">
      <c r="A181" s="29"/>
      <c r="B181" s="136"/>
      <c r="C181" s="137">
        <v>23</v>
      </c>
      <c r="D181" s="137" t="s">
        <v>119</v>
      </c>
      <c r="E181" s="138" t="s">
        <v>225</v>
      </c>
      <c r="F181" s="139" t="s">
        <v>226</v>
      </c>
      <c r="G181" s="140" t="s">
        <v>214</v>
      </c>
      <c r="H181" s="141">
        <v>10.4</v>
      </c>
      <c r="I181" s="142"/>
      <c r="J181" s="143">
        <f>ROUND(I181*H181,2)</f>
        <v>0</v>
      </c>
      <c r="K181" s="139" t="s">
        <v>131</v>
      </c>
      <c r="L181" s="30"/>
      <c r="M181" s="144" t="s">
        <v>1</v>
      </c>
      <c r="N181" s="145" t="s">
        <v>38</v>
      </c>
      <c r="O181" s="55"/>
      <c r="P181" s="146">
        <f>O181*H181</f>
        <v>0</v>
      </c>
      <c r="Q181" s="146">
        <v>0</v>
      </c>
      <c r="R181" s="146">
        <f>Q181*H181</f>
        <v>0</v>
      </c>
      <c r="S181" s="146">
        <v>0</v>
      </c>
      <c r="T181" s="147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48" t="s">
        <v>177</v>
      </c>
      <c r="AT181" s="148" t="s">
        <v>119</v>
      </c>
      <c r="AU181" s="148" t="s">
        <v>83</v>
      </c>
      <c r="AY181" s="14" t="s">
        <v>117</v>
      </c>
      <c r="BE181" s="149">
        <f>IF(N181="základní",J181,0)</f>
        <v>0</v>
      </c>
      <c r="BF181" s="149">
        <f>IF(N181="snížená",J181,0)</f>
        <v>0</v>
      </c>
      <c r="BG181" s="149">
        <f>IF(N181="zákl. přenesená",J181,0)</f>
        <v>0</v>
      </c>
      <c r="BH181" s="149">
        <f>IF(N181="sníž. přenesená",J181,0)</f>
        <v>0</v>
      </c>
      <c r="BI181" s="149">
        <f>IF(N181="nulová",J181,0)</f>
        <v>0</v>
      </c>
      <c r="BJ181" s="14" t="s">
        <v>81</v>
      </c>
      <c r="BK181" s="149">
        <f>ROUND(I181*H181,2)</f>
        <v>0</v>
      </c>
      <c r="BL181" s="14" t="s">
        <v>177</v>
      </c>
      <c r="BM181" s="148" t="s">
        <v>227</v>
      </c>
    </row>
    <row r="182" spans="1:65" s="2" customFormat="1" ht="39" x14ac:dyDescent="0.2">
      <c r="A182" s="29"/>
      <c r="B182" s="30"/>
      <c r="C182" s="29"/>
      <c r="D182" s="150" t="s">
        <v>123</v>
      </c>
      <c r="E182" s="29"/>
      <c r="F182" s="151" t="s">
        <v>228</v>
      </c>
      <c r="G182" s="29"/>
      <c r="H182" s="29"/>
      <c r="I182" s="152"/>
      <c r="J182" s="29"/>
      <c r="K182" s="29"/>
      <c r="L182" s="30"/>
      <c r="M182" s="153"/>
      <c r="N182" s="154"/>
      <c r="O182" s="55"/>
      <c r="P182" s="55"/>
      <c r="Q182" s="55"/>
      <c r="R182" s="55"/>
      <c r="S182" s="55"/>
      <c r="T182" s="56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T182" s="14" t="s">
        <v>123</v>
      </c>
      <c r="AU182" s="14" t="s">
        <v>83</v>
      </c>
    </row>
    <row r="183" spans="1:65" s="2" customFormat="1" ht="24.2" customHeight="1" x14ac:dyDescent="0.2">
      <c r="A183" s="29"/>
      <c r="B183" s="136"/>
      <c r="C183" s="137">
        <v>24</v>
      </c>
      <c r="D183" s="137" t="s">
        <v>119</v>
      </c>
      <c r="E183" s="138" t="s">
        <v>229</v>
      </c>
      <c r="F183" s="139" t="s">
        <v>230</v>
      </c>
      <c r="G183" s="140" t="s">
        <v>214</v>
      </c>
      <c r="H183" s="141">
        <v>316.92</v>
      </c>
      <c r="I183" s="142"/>
      <c r="J183" s="143">
        <f>ROUND(I183*H183,2)</f>
        <v>0</v>
      </c>
      <c r="K183" s="139" t="s">
        <v>121</v>
      </c>
      <c r="L183" s="30"/>
      <c r="M183" s="144" t="s">
        <v>1</v>
      </c>
      <c r="N183" s="145" t="s">
        <v>38</v>
      </c>
      <c r="O183" s="55"/>
      <c r="P183" s="146">
        <f>O183*H183</f>
        <v>0</v>
      </c>
      <c r="Q183" s="146">
        <v>0</v>
      </c>
      <c r="R183" s="146">
        <f>Q183*H183</f>
        <v>0</v>
      </c>
      <c r="S183" s="146">
        <v>0</v>
      </c>
      <c r="T183" s="147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48" t="s">
        <v>177</v>
      </c>
      <c r="AT183" s="148" t="s">
        <v>119</v>
      </c>
      <c r="AU183" s="148" t="s">
        <v>83</v>
      </c>
      <c r="AY183" s="14" t="s">
        <v>117</v>
      </c>
      <c r="BE183" s="149">
        <f>IF(N183="základní",J183,0)</f>
        <v>0</v>
      </c>
      <c r="BF183" s="149">
        <f>IF(N183="snížená",J183,0)</f>
        <v>0</v>
      </c>
      <c r="BG183" s="149">
        <f>IF(N183="zákl. přenesená",J183,0)</f>
        <v>0</v>
      </c>
      <c r="BH183" s="149">
        <f>IF(N183="sníž. přenesená",J183,0)</f>
        <v>0</v>
      </c>
      <c r="BI183" s="149">
        <f>IF(N183="nulová",J183,0)</f>
        <v>0</v>
      </c>
      <c r="BJ183" s="14" t="s">
        <v>81</v>
      </c>
      <c r="BK183" s="149">
        <f>ROUND(I183*H183,2)</f>
        <v>0</v>
      </c>
      <c r="BL183" s="14" t="s">
        <v>177</v>
      </c>
      <c r="BM183" s="148" t="s">
        <v>231</v>
      </c>
    </row>
    <row r="184" spans="1:65" s="2" customFormat="1" ht="39" x14ac:dyDescent="0.2">
      <c r="A184" s="29"/>
      <c r="B184" s="30"/>
      <c r="C184" s="29"/>
      <c r="D184" s="150" t="s">
        <v>123</v>
      </c>
      <c r="E184" s="29"/>
      <c r="F184" s="151" t="s">
        <v>232</v>
      </c>
      <c r="G184" s="29"/>
      <c r="H184" s="29"/>
      <c r="I184" s="152"/>
      <c r="J184" s="29"/>
      <c r="K184" s="29"/>
      <c r="L184" s="30"/>
      <c r="M184" s="153"/>
      <c r="N184" s="154"/>
      <c r="O184" s="55"/>
      <c r="P184" s="55"/>
      <c r="Q184" s="55"/>
      <c r="R184" s="55"/>
      <c r="S184" s="55"/>
      <c r="T184" s="56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T184" s="14" t="s">
        <v>123</v>
      </c>
      <c r="AU184" s="14" t="s">
        <v>83</v>
      </c>
    </row>
    <row r="185" spans="1:65" s="2" customFormat="1" ht="24.2" customHeight="1" x14ac:dyDescent="0.2">
      <c r="A185" s="29"/>
      <c r="B185" s="136"/>
      <c r="C185" s="137">
        <v>25</v>
      </c>
      <c r="D185" s="137" t="s">
        <v>119</v>
      </c>
      <c r="E185" s="138" t="s">
        <v>233</v>
      </c>
      <c r="F185" s="139" t="s">
        <v>234</v>
      </c>
      <c r="G185" s="140" t="s">
        <v>214</v>
      </c>
      <c r="H185" s="141">
        <v>211.28</v>
      </c>
      <c r="I185" s="142"/>
      <c r="J185" s="143">
        <f>ROUND(I185*H185,2)</f>
        <v>0</v>
      </c>
      <c r="K185" s="139" t="s">
        <v>121</v>
      </c>
      <c r="L185" s="30"/>
      <c r="M185" s="144" t="s">
        <v>1</v>
      </c>
      <c r="N185" s="145" t="s">
        <v>38</v>
      </c>
      <c r="O185" s="55"/>
      <c r="P185" s="146">
        <f>O185*H185</f>
        <v>0</v>
      </c>
      <c r="Q185" s="146">
        <v>0</v>
      </c>
      <c r="R185" s="146">
        <f>Q185*H185</f>
        <v>0</v>
      </c>
      <c r="S185" s="146">
        <v>0</v>
      </c>
      <c r="T185" s="147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48" t="s">
        <v>177</v>
      </c>
      <c r="AT185" s="148" t="s">
        <v>119</v>
      </c>
      <c r="AU185" s="148" t="s">
        <v>83</v>
      </c>
      <c r="AY185" s="14" t="s">
        <v>117</v>
      </c>
      <c r="BE185" s="149">
        <f>IF(N185="základní",J185,0)</f>
        <v>0</v>
      </c>
      <c r="BF185" s="149">
        <f>IF(N185="snížená",J185,0)</f>
        <v>0</v>
      </c>
      <c r="BG185" s="149">
        <f>IF(N185="zákl. přenesená",J185,0)</f>
        <v>0</v>
      </c>
      <c r="BH185" s="149">
        <f>IF(N185="sníž. přenesená",J185,0)</f>
        <v>0</v>
      </c>
      <c r="BI185" s="149">
        <f>IF(N185="nulová",J185,0)</f>
        <v>0</v>
      </c>
      <c r="BJ185" s="14" t="s">
        <v>81</v>
      </c>
      <c r="BK185" s="149">
        <f>ROUND(I185*H185,2)</f>
        <v>0</v>
      </c>
      <c r="BL185" s="14" t="s">
        <v>177</v>
      </c>
      <c r="BM185" s="148" t="s">
        <v>235</v>
      </c>
    </row>
    <row r="186" spans="1:65" s="2" customFormat="1" ht="39" x14ac:dyDescent="0.2">
      <c r="A186" s="29"/>
      <c r="B186" s="30"/>
      <c r="C186" s="29"/>
      <c r="D186" s="150" t="s">
        <v>123</v>
      </c>
      <c r="E186" s="29"/>
      <c r="F186" s="151" t="s">
        <v>236</v>
      </c>
      <c r="G186" s="29"/>
      <c r="H186" s="29"/>
      <c r="I186" s="152"/>
      <c r="J186" s="29"/>
      <c r="K186" s="29"/>
      <c r="L186" s="30"/>
      <c r="M186" s="153"/>
      <c r="N186" s="154"/>
      <c r="O186" s="55"/>
      <c r="P186" s="55"/>
      <c r="Q186" s="55"/>
      <c r="R186" s="55"/>
      <c r="S186" s="55"/>
      <c r="T186" s="56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T186" s="14" t="s">
        <v>123</v>
      </c>
      <c r="AU186" s="14" t="s">
        <v>83</v>
      </c>
    </row>
    <row r="187" spans="1:65" s="2" customFormat="1" ht="24.2" customHeight="1" x14ac:dyDescent="0.2">
      <c r="A187" s="29"/>
      <c r="B187" s="136"/>
      <c r="C187" s="137">
        <v>26</v>
      </c>
      <c r="D187" s="137" t="s">
        <v>119</v>
      </c>
      <c r="E187" s="138" t="s">
        <v>237</v>
      </c>
      <c r="F187" s="139" t="s">
        <v>238</v>
      </c>
      <c r="G187" s="140" t="s">
        <v>214</v>
      </c>
      <c r="H187" s="141">
        <v>15.6</v>
      </c>
      <c r="I187" s="142"/>
      <c r="J187" s="143">
        <f>ROUND(I187*H187,2)</f>
        <v>0</v>
      </c>
      <c r="K187" s="139" t="s">
        <v>131</v>
      </c>
      <c r="L187" s="30"/>
      <c r="M187" s="144" t="s">
        <v>1</v>
      </c>
      <c r="N187" s="145" t="s">
        <v>38</v>
      </c>
      <c r="O187" s="55"/>
      <c r="P187" s="146">
        <f>O187*H187</f>
        <v>0</v>
      </c>
      <c r="Q187" s="146">
        <v>0</v>
      </c>
      <c r="R187" s="146">
        <f>Q187*H187</f>
        <v>0</v>
      </c>
      <c r="S187" s="146">
        <v>0</v>
      </c>
      <c r="T187" s="147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48" t="s">
        <v>177</v>
      </c>
      <c r="AT187" s="148" t="s">
        <v>119</v>
      </c>
      <c r="AU187" s="148" t="s">
        <v>83</v>
      </c>
      <c r="AY187" s="14" t="s">
        <v>117</v>
      </c>
      <c r="BE187" s="149">
        <f>IF(N187="základní",J187,0)</f>
        <v>0</v>
      </c>
      <c r="BF187" s="149">
        <f>IF(N187="snížená",J187,0)</f>
        <v>0</v>
      </c>
      <c r="BG187" s="149">
        <f>IF(N187="zákl. přenesená",J187,0)</f>
        <v>0</v>
      </c>
      <c r="BH187" s="149">
        <f>IF(N187="sníž. přenesená",J187,0)</f>
        <v>0</v>
      </c>
      <c r="BI187" s="149">
        <f>IF(N187="nulová",J187,0)</f>
        <v>0</v>
      </c>
      <c r="BJ187" s="14" t="s">
        <v>81</v>
      </c>
      <c r="BK187" s="149">
        <f>ROUND(I187*H187,2)</f>
        <v>0</v>
      </c>
      <c r="BL187" s="14" t="s">
        <v>177</v>
      </c>
      <c r="BM187" s="148" t="s">
        <v>239</v>
      </c>
    </row>
    <row r="188" spans="1:65" s="2" customFormat="1" ht="39" x14ac:dyDescent="0.2">
      <c r="A188" s="29"/>
      <c r="B188" s="30"/>
      <c r="C188" s="29"/>
      <c r="D188" s="150" t="s">
        <v>123</v>
      </c>
      <c r="E188" s="29"/>
      <c r="F188" s="151" t="s">
        <v>240</v>
      </c>
      <c r="G188" s="29"/>
      <c r="H188" s="29"/>
      <c r="I188" s="152"/>
      <c r="J188" s="29"/>
      <c r="K188" s="29"/>
      <c r="L188" s="30"/>
      <c r="M188" s="153"/>
      <c r="N188" s="154"/>
      <c r="O188" s="55"/>
      <c r="P188" s="55"/>
      <c r="Q188" s="55"/>
      <c r="R188" s="55"/>
      <c r="S188" s="55"/>
      <c r="T188" s="56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T188" s="14" t="s">
        <v>123</v>
      </c>
      <c r="AU188" s="14" t="s">
        <v>83</v>
      </c>
    </row>
    <row r="189" spans="1:65" s="2" customFormat="1" ht="24.2" customHeight="1" x14ac:dyDescent="0.2">
      <c r="A189" s="29"/>
      <c r="B189" s="136"/>
      <c r="C189" s="137">
        <v>27</v>
      </c>
      <c r="D189" s="137" t="s">
        <v>119</v>
      </c>
      <c r="E189" s="138" t="s">
        <v>241</v>
      </c>
      <c r="F189" s="139" t="s">
        <v>242</v>
      </c>
      <c r="G189" s="140" t="s">
        <v>214</v>
      </c>
      <c r="H189" s="141">
        <v>10.4</v>
      </c>
      <c r="I189" s="142"/>
      <c r="J189" s="143">
        <f>ROUND(I189*H189,2)</f>
        <v>0</v>
      </c>
      <c r="K189" s="139" t="s">
        <v>131</v>
      </c>
      <c r="L189" s="30"/>
      <c r="M189" s="144" t="s">
        <v>1</v>
      </c>
      <c r="N189" s="145" t="s">
        <v>38</v>
      </c>
      <c r="O189" s="55"/>
      <c r="P189" s="146">
        <f>O189*H189</f>
        <v>0</v>
      </c>
      <c r="Q189" s="146">
        <v>0</v>
      </c>
      <c r="R189" s="146">
        <f>Q189*H189</f>
        <v>0</v>
      </c>
      <c r="S189" s="146">
        <v>0</v>
      </c>
      <c r="T189" s="147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48" t="s">
        <v>177</v>
      </c>
      <c r="AT189" s="148" t="s">
        <v>119</v>
      </c>
      <c r="AU189" s="148" t="s">
        <v>83</v>
      </c>
      <c r="AY189" s="14" t="s">
        <v>117</v>
      </c>
      <c r="BE189" s="149">
        <f>IF(N189="základní",J189,0)</f>
        <v>0</v>
      </c>
      <c r="BF189" s="149">
        <f>IF(N189="snížená",J189,0)</f>
        <v>0</v>
      </c>
      <c r="BG189" s="149">
        <f>IF(N189="zákl. přenesená",J189,0)</f>
        <v>0</v>
      </c>
      <c r="BH189" s="149">
        <f>IF(N189="sníž. přenesená",J189,0)</f>
        <v>0</v>
      </c>
      <c r="BI189" s="149">
        <f>IF(N189="nulová",J189,0)</f>
        <v>0</v>
      </c>
      <c r="BJ189" s="14" t="s">
        <v>81</v>
      </c>
      <c r="BK189" s="149">
        <f>ROUND(I189*H189,2)</f>
        <v>0</v>
      </c>
      <c r="BL189" s="14" t="s">
        <v>177</v>
      </c>
      <c r="BM189" s="148" t="s">
        <v>243</v>
      </c>
    </row>
    <row r="190" spans="1:65" s="2" customFormat="1" ht="39" x14ac:dyDescent="0.2">
      <c r="A190" s="29"/>
      <c r="B190" s="30"/>
      <c r="C190" s="29"/>
      <c r="D190" s="150" t="s">
        <v>123</v>
      </c>
      <c r="E190" s="29"/>
      <c r="F190" s="151" t="s">
        <v>244</v>
      </c>
      <c r="G190" s="29"/>
      <c r="H190" s="29"/>
      <c r="I190" s="152"/>
      <c r="J190" s="29"/>
      <c r="K190" s="29"/>
      <c r="L190" s="30"/>
      <c r="M190" s="153"/>
      <c r="N190" s="154"/>
      <c r="O190" s="55"/>
      <c r="P190" s="55"/>
      <c r="Q190" s="55"/>
      <c r="R190" s="55"/>
      <c r="S190" s="55"/>
      <c r="T190" s="56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T190" s="14" t="s">
        <v>123</v>
      </c>
      <c r="AU190" s="14" t="s">
        <v>83</v>
      </c>
    </row>
    <row r="191" spans="1:65" s="2" customFormat="1" ht="21.75" customHeight="1" x14ac:dyDescent="0.2">
      <c r="A191" s="29"/>
      <c r="B191" s="136"/>
      <c r="C191" s="137">
        <v>28</v>
      </c>
      <c r="D191" s="137" t="s">
        <v>119</v>
      </c>
      <c r="E191" s="138" t="s">
        <v>245</v>
      </c>
      <c r="F191" s="139" t="s">
        <v>246</v>
      </c>
      <c r="G191" s="140" t="s">
        <v>214</v>
      </c>
      <c r="H191" s="141">
        <v>528.20000000000005</v>
      </c>
      <c r="I191" s="142"/>
      <c r="J191" s="143">
        <f>ROUND(I191*H191,2)</f>
        <v>0</v>
      </c>
      <c r="K191" s="139" t="s">
        <v>131</v>
      </c>
      <c r="L191" s="30"/>
      <c r="M191" s="144" t="s">
        <v>1</v>
      </c>
      <c r="N191" s="145" t="s">
        <v>38</v>
      </c>
      <c r="O191" s="55"/>
      <c r="P191" s="146">
        <f>O191*H191</f>
        <v>0</v>
      </c>
      <c r="Q191" s="146">
        <v>1.2E-4</v>
      </c>
      <c r="R191" s="146">
        <f>Q191*H191</f>
        <v>6.338400000000001E-2</v>
      </c>
      <c r="S191" s="146">
        <v>0</v>
      </c>
      <c r="T191" s="147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48" t="s">
        <v>177</v>
      </c>
      <c r="AT191" s="148" t="s">
        <v>119</v>
      </c>
      <c r="AU191" s="148" t="s">
        <v>83</v>
      </c>
      <c r="AY191" s="14" t="s">
        <v>117</v>
      </c>
      <c r="BE191" s="149">
        <f>IF(N191="základní",J191,0)</f>
        <v>0</v>
      </c>
      <c r="BF191" s="149">
        <f>IF(N191="snížená",J191,0)</f>
        <v>0</v>
      </c>
      <c r="BG191" s="149">
        <f>IF(N191="zákl. přenesená",J191,0)</f>
        <v>0</v>
      </c>
      <c r="BH191" s="149">
        <f>IF(N191="sníž. přenesená",J191,0)</f>
        <v>0</v>
      </c>
      <c r="BI191" s="149">
        <f>IF(N191="nulová",J191,0)</f>
        <v>0</v>
      </c>
      <c r="BJ191" s="14" t="s">
        <v>81</v>
      </c>
      <c r="BK191" s="149">
        <f>ROUND(I191*H191,2)</f>
        <v>0</v>
      </c>
      <c r="BL191" s="14" t="s">
        <v>177</v>
      </c>
      <c r="BM191" s="148" t="s">
        <v>247</v>
      </c>
    </row>
    <row r="192" spans="1:65" s="2" customFormat="1" ht="19.5" x14ac:dyDescent="0.2">
      <c r="A192" s="29"/>
      <c r="B192" s="30"/>
      <c r="C192" s="29"/>
      <c r="D192" s="150" t="s">
        <v>123</v>
      </c>
      <c r="E192" s="29"/>
      <c r="F192" s="151" t="s">
        <v>248</v>
      </c>
      <c r="G192" s="29"/>
      <c r="H192" s="29"/>
      <c r="I192" s="152"/>
      <c r="J192" s="29"/>
      <c r="K192" s="29"/>
      <c r="L192" s="30"/>
      <c r="M192" s="153"/>
      <c r="N192" s="154"/>
      <c r="O192" s="55"/>
      <c r="P192" s="55"/>
      <c r="Q192" s="55"/>
      <c r="R192" s="55"/>
      <c r="S192" s="55"/>
      <c r="T192" s="56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T192" s="14" t="s">
        <v>123</v>
      </c>
      <c r="AU192" s="14" t="s">
        <v>83</v>
      </c>
    </row>
    <row r="193" spans="1:65" s="2" customFormat="1" ht="24.2" customHeight="1" x14ac:dyDescent="0.2">
      <c r="A193" s="29"/>
      <c r="B193" s="136"/>
      <c r="C193" s="156">
        <v>29</v>
      </c>
      <c r="D193" s="156" t="s">
        <v>249</v>
      </c>
      <c r="E193" s="157" t="s">
        <v>250</v>
      </c>
      <c r="F193" s="158" t="s">
        <v>251</v>
      </c>
      <c r="G193" s="159" t="s">
        <v>214</v>
      </c>
      <c r="H193" s="160">
        <v>528.20000000000005</v>
      </c>
      <c r="I193" s="161"/>
      <c r="J193" s="162">
        <f>ROUND(I193*H193,2)</f>
        <v>0</v>
      </c>
      <c r="K193" s="158" t="s">
        <v>131</v>
      </c>
      <c r="L193" s="163"/>
      <c r="M193" s="164" t="s">
        <v>1</v>
      </c>
      <c r="N193" s="165" t="s">
        <v>38</v>
      </c>
      <c r="O193" s="55"/>
      <c r="P193" s="146">
        <f>O193*H193</f>
        <v>0</v>
      </c>
      <c r="Q193" s="146">
        <v>2.0000000000000002E-5</v>
      </c>
      <c r="R193" s="146">
        <f>Q193*H193</f>
        <v>1.0564000000000002E-2</v>
      </c>
      <c r="S193" s="146">
        <v>0</v>
      </c>
      <c r="T193" s="147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48" t="s">
        <v>252</v>
      </c>
      <c r="AT193" s="148" t="s">
        <v>249</v>
      </c>
      <c r="AU193" s="148" t="s">
        <v>83</v>
      </c>
      <c r="AY193" s="14" t="s">
        <v>117</v>
      </c>
      <c r="BE193" s="149">
        <f>IF(N193="základní",J193,0)</f>
        <v>0</v>
      </c>
      <c r="BF193" s="149">
        <f>IF(N193="snížená",J193,0)</f>
        <v>0</v>
      </c>
      <c r="BG193" s="149">
        <f>IF(N193="zákl. přenesená",J193,0)</f>
        <v>0</v>
      </c>
      <c r="BH193" s="149">
        <f>IF(N193="sníž. přenesená",J193,0)</f>
        <v>0</v>
      </c>
      <c r="BI193" s="149">
        <f>IF(N193="nulová",J193,0)</f>
        <v>0</v>
      </c>
      <c r="BJ193" s="14" t="s">
        <v>81</v>
      </c>
      <c r="BK193" s="149">
        <f>ROUND(I193*H193,2)</f>
        <v>0</v>
      </c>
      <c r="BL193" s="14" t="s">
        <v>252</v>
      </c>
      <c r="BM193" s="148" t="s">
        <v>253</v>
      </c>
    </row>
    <row r="194" spans="1:65" s="2" customFormat="1" x14ac:dyDescent="0.2">
      <c r="A194" s="29"/>
      <c r="B194" s="30"/>
      <c r="C194" s="29"/>
      <c r="D194" s="150" t="s">
        <v>123</v>
      </c>
      <c r="E194" s="29"/>
      <c r="F194" s="151" t="s">
        <v>251</v>
      </c>
      <c r="G194" s="29"/>
      <c r="H194" s="29"/>
      <c r="I194" s="152"/>
      <c r="J194" s="29"/>
      <c r="K194" s="29"/>
      <c r="L194" s="30"/>
      <c r="M194" s="153"/>
      <c r="N194" s="154"/>
      <c r="O194" s="55"/>
      <c r="P194" s="55"/>
      <c r="Q194" s="55"/>
      <c r="R194" s="55"/>
      <c r="S194" s="55"/>
      <c r="T194" s="56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T194" s="14" t="s">
        <v>123</v>
      </c>
      <c r="AU194" s="14" t="s">
        <v>83</v>
      </c>
    </row>
    <row r="195" spans="1:65" s="2" customFormat="1" ht="24.2" customHeight="1" x14ac:dyDescent="0.2">
      <c r="A195" s="29"/>
      <c r="B195" s="136"/>
      <c r="C195" s="137">
        <v>30</v>
      </c>
      <c r="D195" s="137" t="s">
        <v>119</v>
      </c>
      <c r="E195" s="138" t="s">
        <v>254</v>
      </c>
      <c r="F195" s="139" t="s">
        <v>255</v>
      </c>
      <c r="G195" s="140" t="s">
        <v>135</v>
      </c>
      <c r="H195" s="141">
        <v>4.7</v>
      </c>
      <c r="I195" s="142"/>
      <c r="J195" s="143">
        <f>ROUND(I195*H195,2)</f>
        <v>0</v>
      </c>
      <c r="K195" s="139" t="s">
        <v>121</v>
      </c>
      <c r="L195" s="30"/>
      <c r="M195" s="144" t="s">
        <v>1</v>
      </c>
      <c r="N195" s="145" t="s">
        <v>38</v>
      </c>
      <c r="O195" s="55"/>
      <c r="P195" s="146">
        <f>O195*H195</f>
        <v>0</v>
      </c>
      <c r="Q195" s="146">
        <v>0</v>
      </c>
      <c r="R195" s="146">
        <f>Q195*H195</f>
        <v>0</v>
      </c>
      <c r="S195" s="146">
        <v>0</v>
      </c>
      <c r="T195" s="147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48" t="s">
        <v>177</v>
      </c>
      <c r="AT195" s="148" t="s">
        <v>119</v>
      </c>
      <c r="AU195" s="148" t="s">
        <v>83</v>
      </c>
      <c r="AY195" s="14" t="s">
        <v>117</v>
      </c>
      <c r="BE195" s="149">
        <f>IF(N195="základní",J195,0)</f>
        <v>0</v>
      </c>
      <c r="BF195" s="149">
        <f>IF(N195="snížená",J195,0)</f>
        <v>0</v>
      </c>
      <c r="BG195" s="149">
        <f>IF(N195="zákl. přenesená",J195,0)</f>
        <v>0</v>
      </c>
      <c r="BH195" s="149">
        <f>IF(N195="sníž. přenesená",J195,0)</f>
        <v>0</v>
      </c>
      <c r="BI195" s="149">
        <f>IF(N195="nulová",J195,0)</f>
        <v>0</v>
      </c>
      <c r="BJ195" s="14" t="s">
        <v>81</v>
      </c>
      <c r="BK195" s="149">
        <f>ROUND(I195*H195,2)</f>
        <v>0</v>
      </c>
      <c r="BL195" s="14" t="s">
        <v>177</v>
      </c>
      <c r="BM195" s="148" t="s">
        <v>256</v>
      </c>
    </row>
    <row r="196" spans="1:65" s="2" customFormat="1" ht="29.25" x14ac:dyDescent="0.2">
      <c r="A196" s="29"/>
      <c r="B196" s="30"/>
      <c r="C196" s="29"/>
      <c r="D196" s="150" t="s">
        <v>123</v>
      </c>
      <c r="E196" s="29"/>
      <c r="F196" s="151" t="s">
        <v>257</v>
      </c>
      <c r="G196" s="29"/>
      <c r="H196" s="29"/>
      <c r="I196" s="152"/>
      <c r="J196" s="29"/>
      <c r="K196" s="29"/>
      <c r="L196" s="30"/>
      <c r="M196" s="153"/>
      <c r="N196" s="154"/>
      <c r="O196" s="55"/>
      <c r="P196" s="55"/>
      <c r="Q196" s="55"/>
      <c r="R196" s="55"/>
      <c r="S196" s="55"/>
      <c r="T196" s="56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T196" s="14" t="s">
        <v>123</v>
      </c>
      <c r="AU196" s="14" t="s">
        <v>83</v>
      </c>
    </row>
    <row r="197" spans="1:65" s="2" customFormat="1" ht="19.5" x14ac:dyDescent="0.2">
      <c r="A197" s="29"/>
      <c r="B197" s="30"/>
      <c r="C197" s="29"/>
      <c r="D197" s="150" t="s">
        <v>142</v>
      </c>
      <c r="E197" s="29"/>
      <c r="F197" s="155" t="s">
        <v>258</v>
      </c>
      <c r="G197" s="29"/>
      <c r="H197" s="29"/>
      <c r="I197" s="152"/>
      <c r="J197" s="29"/>
      <c r="K197" s="29"/>
      <c r="L197" s="30"/>
      <c r="M197" s="153"/>
      <c r="N197" s="154"/>
      <c r="O197" s="55"/>
      <c r="P197" s="55"/>
      <c r="Q197" s="55"/>
      <c r="R197" s="55"/>
      <c r="S197" s="55"/>
      <c r="T197" s="56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T197" s="14" t="s">
        <v>142</v>
      </c>
      <c r="AU197" s="14" t="s">
        <v>83</v>
      </c>
    </row>
    <row r="198" spans="1:65" s="2" customFormat="1" ht="24.2" customHeight="1" x14ac:dyDescent="0.2">
      <c r="A198" s="29"/>
      <c r="B198" s="136"/>
      <c r="C198" s="137">
        <v>31</v>
      </c>
      <c r="D198" s="137" t="s">
        <v>119</v>
      </c>
      <c r="E198" s="138" t="s">
        <v>259</v>
      </c>
      <c r="F198" s="139" t="s">
        <v>260</v>
      </c>
      <c r="G198" s="140" t="s">
        <v>135</v>
      </c>
      <c r="H198" s="141">
        <v>2</v>
      </c>
      <c r="I198" s="142"/>
      <c r="J198" s="143">
        <f>ROUND(I198*H198,2)</f>
        <v>0</v>
      </c>
      <c r="K198" s="139" t="s">
        <v>121</v>
      </c>
      <c r="L198" s="30"/>
      <c r="M198" s="144" t="s">
        <v>1</v>
      </c>
      <c r="N198" s="145" t="s">
        <v>38</v>
      </c>
      <c r="O198" s="55"/>
      <c r="P198" s="146">
        <f>O198*H198</f>
        <v>0</v>
      </c>
      <c r="Q198" s="146">
        <v>0</v>
      </c>
      <c r="R198" s="146">
        <f>Q198*H198</f>
        <v>0</v>
      </c>
      <c r="S198" s="146">
        <v>0</v>
      </c>
      <c r="T198" s="147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48" t="s">
        <v>177</v>
      </c>
      <c r="AT198" s="148" t="s">
        <v>119</v>
      </c>
      <c r="AU198" s="148" t="s">
        <v>83</v>
      </c>
      <c r="AY198" s="14" t="s">
        <v>117</v>
      </c>
      <c r="BE198" s="149">
        <f>IF(N198="základní",J198,0)</f>
        <v>0</v>
      </c>
      <c r="BF198" s="149">
        <f>IF(N198="snížená",J198,0)</f>
        <v>0</v>
      </c>
      <c r="BG198" s="149">
        <f>IF(N198="zákl. přenesená",J198,0)</f>
        <v>0</v>
      </c>
      <c r="BH198" s="149">
        <f>IF(N198="sníž. přenesená",J198,0)</f>
        <v>0</v>
      </c>
      <c r="BI198" s="149">
        <f>IF(N198="nulová",J198,0)</f>
        <v>0</v>
      </c>
      <c r="BJ198" s="14" t="s">
        <v>81</v>
      </c>
      <c r="BK198" s="149">
        <f>ROUND(I198*H198,2)</f>
        <v>0</v>
      </c>
      <c r="BL198" s="14" t="s">
        <v>177</v>
      </c>
      <c r="BM198" s="148" t="s">
        <v>261</v>
      </c>
    </row>
    <row r="199" spans="1:65" s="2" customFormat="1" ht="29.25" x14ac:dyDescent="0.2">
      <c r="A199" s="29"/>
      <c r="B199" s="30"/>
      <c r="C199" s="29"/>
      <c r="D199" s="150" t="s">
        <v>123</v>
      </c>
      <c r="E199" s="29"/>
      <c r="F199" s="151" t="s">
        <v>262</v>
      </c>
      <c r="G199" s="29"/>
      <c r="H199" s="29"/>
      <c r="I199" s="152"/>
      <c r="J199" s="29"/>
      <c r="K199" s="29"/>
      <c r="L199" s="30"/>
      <c r="M199" s="153"/>
      <c r="N199" s="154"/>
      <c r="O199" s="55"/>
      <c r="P199" s="55"/>
      <c r="Q199" s="55"/>
      <c r="R199" s="55"/>
      <c r="S199" s="55"/>
      <c r="T199" s="56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T199" s="14" t="s">
        <v>123</v>
      </c>
      <c r="AU199" s="14" t="s">
        <v>83</v>
      </c>
    </row>
    <row r="200" spans="1:65" s="2" customFormat="1" ht="19.5" x14ac:dyDescent="0.2">
      <c r="A200" s="29"/>
      <c r="B200" s="30"/>
      <c r="C200" s="29"/>
      <c r="D200" s="150" t="s">
        <v>142</v>
      </c>
      <c r="E200" s="29"/>
      <c r="F200" s="155" t="s">
        <v>263</v>
      </c>
      <c r="G200" s="29"/>
      <c r="H200" s="29"/>
      <c r="I200" s="152"/>
      <c r="J200" s="29"/>
      <c r="K200" s="29"/>
      <c r="L200" s="30"/>
      <c r="M200" s="153"/>
      <c r="N200" s="154"/>
      <c r="O200" s="55"/>
      <c r="P200" s="55"/>
      <c r="Q200" s="55"/>
      <c r="R200" s="55"/>
      <c r="S200" s="55"/>
      <c r="T200" s="56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T200" s="14" t="s">
        <v>142</v>
      </c>
      <c r="AU200" s="14" t="s">
        <v>83</v>
      </c>
    </row>
    <row r="201" spans="1:65" s="2" customFormat="1" ht="24.2" customHeight="1" x14ac:dyDescent="0.2">
      <c r="A201" s="29"/>
      <c r="B201" s="136"/>
      <c r="C201" s="137">
        <v>32</v>
      </c>
      <c r="D201" s="137" t="s">
        <v>119</v>
      </c>
      <c r="E201" s="138" t="s">
        <v>264</v>
      </c>
      <c r="F201" s="139" t="s">
        <v>265</v>
      </c>
      <c r="G201" s="140" t="s">
        <v>140</v>
      </c>
      <c r="H201" s="141">
        <v>0.05</v>
      </c>
      <c r="I201" s="142"/>
      <c r="J201" s="143">
        <f>ROUND(I201*H201,2)</f>
        <v>0</v>
      </c>
      <c r="K201" s="139" t="s">
        <v>121</v>
      </c>
      <c r="L201" s="30"/>
      <c r="M201" s="144" t="s">
        <v>1</v>
      </c>
      <c r="N201" s="145" t="s">
        <v>38</v>
      </c>
      <c r="O201" s="55"/>
      <c r="P201" s="146">
        <f>O201*H201</f>
        <v>0</v>
      </c>
      <c r="Q201" s="146">
        <v>1.0627727796999999</v>
      </c>
      <c r="R201" s="146">
        <f>Q201*H201</f>
        <v>5.3138638985E-2</v>
      </c>
      <c r="S201" s="146">
        <v>0</v>
      </c>
      <c r="T201" s="147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48" t="s">
        <v>177</v>
      </c>
      <c r="AT201" s="148" t="s">
        <v>119</v>
      </c>
      <c r="AU201" s="148" t="s">
        <v>83</v>
      </c>
      <c r="AY201" s="14" t="s">
        <v>117</v>
      </c>
      <c r="BE201" s="149">
        <f>IF(N201="základní",J201,0)</f>
        <v>0</v>
      </c>
      <c r="BF201" s="149">
        <f>IF(N201="snížená",J201,0)</f>
        <v>0</v>
      </c>
      <c r="BG201" s="149">
        <f>IF(N201="zákl. přenesená",J201,0)</f>
        <v>0</v>
      </c>
      <c r="BH201" s="149">
        <f>IF(N201="sníž. přenesená",J201,0)</f>
        <v>0</v>
      </c>
      <c r="BI201" s="149">
        <f>IF(N201="nulová",J201,0)</f>
        <v>0</v>
      </c>
      <c r="BJ201" s="14" t="s">
        <v>81</v>
      </c>
      <c r="BK201" s="149">
        <f>ROUND(I201*H201,2)</f>
        <v>0</v>
      </c>
      <c r="BL201" s="14" t="s">
        <v>177</v>
      </c>
      <c r="BM201" s="148" t="s">
        <v>266</v>
      </c>
    </row>
    <row r="202" spans="1:65" s="2" customFormat="1" x14ac:dyDescent="0.2">
      <c r="A202" s="29"/>
      <c r="B202" s="30"/>
      <c r="C202" s="29"/>
      <c r="D202" s="150" t="s">
        <v>123</v>
      </c>
      <c r="E202" s="29"/>
      <c r="F202" s="151" t="s">
        <v>267</v>
      </c>
      <c r="G202" s="29"/>
      <c r="H202" s="29"/>
      <c r="I202" s="152"/>
      <c r="J202" s="29"/>
      <c r="K202" s="29"/>
      <c r="L202" s="30"/>
      <c r="M202" s="153"/>
      <c r="N202" s="154"/>
      <c r="O202" s="55"/>
      <c r="P202" s="55"/>
      <c r="Q202" s="55"/>
      <c r="R202" s="55"/>
      <c r="S202" s="55"/>
      <c r="T202" s="56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T202" s="14" t="s">
        <v>123</v>
      </c>
      <c r="AU202" s="14" t="s">
        <v>83</v>
      </c>
    </row>
    <row r="203" spans="1:65" s="2" customFormat="1" ht="24.2" customHeight="1" x14ac:dyDescent="0.2">
      <c r="A203" s="29"/>
      <c r="B203" s="136"/>
      <c r="C203" s="137">
        <v>33</v>
      </c>
      <c r="D203" s="137" t="s">
        <v>119</v>
      </c>
      <c r="E203" s="138" t="s">
        <v>268</v>
      </c>
      <c r="F203" s="139" t="s">
        <v>269</v>
      </c>
      <c r="G203" s="140" t="s">
        <v>214</v>
      </c>
      <c r="H203" s="141">
        <v>528.20000000000005</v>
      </c>
      <c r="I203" s="142"/>
      <c r="J203" s="143">
        <f>ROUND(I203*H203,2)</f>
        <v>0</v>
      </c>
      <c r="K203" s="139" t="s">
        <v>121</v>
      </c>
      <c r="L203" s="30"/>
      <c r="M203" s="144" t="s">
        <v>1</v>
      </c>
      <c r="N203" s="145" t="s">
        <v>38</v>
      </c>
      <c r="O203" s="55"/>
      <c r="P203" s="146">
        <f>O203*H203</f>
        <v>0</v>
      </c>
      <c r="Q203" s="146">
        <v>0</v>
      </c>
      <c r="R203" s="146">
        <f>Q203*H203</f>
        <v>0</v>
      </c>
      <c r="S203" s="146">
        <v>0</v>
      </c>
      <c r="T203" s="147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48" t="s">
        <v>177</v>
      </c>
      <c r="AT203" s="148" t="s">
        <v>119</v>
      </c>
      <c r="AU203" s="148" t="s">
        <v>83</v>
      </c>
      <c r="AY203" s="14" t="s">
        <v>117</v>
      </c>
      <c r="BE203" s="149">
        <f>IF(N203="základní",J203,0)</f>
        <v>0</v>
      </c>
      <c r="BF203" s="149">
        <f>IF(N203="snížená",J203,0)</f>
        <v>0</v>
      </c>
      <c r="BG203" s="149">
        <f>IF(N203="zákl. přenesená",J203,0)</f>
        <v>0</v>
      </c>
      <c r="BH203" s="149">
        <f>IF(N203="sníž. přenesená",J203,0)</f>
        <v>0</v>
      </c>
      <c r="BI203" s="149">
        <f>IF(N203="nulová",J203,0)</f>
        <v>0</v>
      </c>
      <c r="BJ203" s="14" t="s">
        <v>81</v>
      </c>
      <c r="BK203" s="149">
        <f>ROUND(I203*H203,2)</f>
        <v>0</v>
      </c>
      <c r="BL203" s="14" t="s">
        <v>177</v>
      </c>
      <c r="BM203" s="148" t="s">
        <v>270</v>
      </c>
    </row>
    <row r="204" spans="1:65" s="2" customFormat="1" ht="19.5" x14ac:dyDescent="0.2">
      <c r="A204" s="29"/>
      <c r="B204" s="30"/>
      <c r="C204" s="29"/>
      <c r="D204" s="150" t="s">
        <v>123</v>
      </c>
      <c r="E204" s="29"/>
      <c r="F204" s="151" t="s">
        <v>271</v>
      </c>
      <c r="G204" s="29"/>
      <c r="H204" s="29"/>
      <c r="I204" s="152"/>
      <c r="J204" s="29"/>
      <c r="K204" s="29"/>
      <c r="L204" s="30"/>
      <c r="M204" s="153"/>
      <c r="N204" s="154"/>
      <c r="O204" s="55"/>
      <c r="P204" s="55"/>
      <c r="Q204" s="55"/>
      <c r="R204" s="55"/>
      <c r="S204" s="55"/>
      <c r="T204" s="56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T204" s="14" t="s">
        <v>123</v>
      </c>
      <c r="AU204" s="14" t="s">
        <v>83</v>
      </c>
    </row>
    <row r="205" spans="1:65" s="2" customFormat="1" ht="24.2" customHeight="1" x14ac:dyDescent="0.2">
      <c r="A205" s="29"/>
      <c r="B205" s="136"/>
      <c r="C205" s="137">
        <v>34</v>
      </c>
      <c r="D205" s="137" t="s">
        <v>119</v>
      </c>
      <c r="E205" s="138" t="s">
        <v>272</v>
      </c>
      <c r="F205" s="139" t="s">
        <v>273</v>
      </c>
      <c r="G205" s="140" t="s">
        <v>214</v>
      </c>
      <c r="H205" s="141">
        <v>1285.6659999999999</v>
      </c>
      <c r="I205" s="142"/>
      <c r="J205" s="143">
        <f>ROUND(I205*H205,2)</f>
        <v>0</v>
      </c>
      <c r="K205" s="139" t="s">
        <v>121</v>
      </c>
      <c r="L205" s="30"/>
      <c r="M205" s="144" t="s">
        <v>1</v>
      </c>
      <c r="N205" s="145" t="s">
        <v>38</v>
      </c>
      <c r="O205" s="55"/>
      <c r="P205" s="146">
        <f>O205*H205</f>
        <v>0</v>
      </c>
      <c r="Q205" s="146">
        <v>0</v>
      </c>
      <c r="R205" s="146">
        <f>Q205*H205</f>
        <v>0</v>
      </c>
      <c r="S205" s="146">
        <v>0</v>
      </c>
      <c r="T205" s="147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48" t="s">
        <v>177</v>
      </c>
      <c r="AT205" s="148" t="s">
        <v>119</v>
      </c>
      <c r="AU205" s="148" t="s">
        <v>83</v>
      </c>
      <c r="AY205" s="14" t="s">
        <v>117</v>
      </c>
      <c r="BE205" s="149">
        <f>IF(N205="základní",J205,0)</f>
        <v>0</v>
      </c>
      <c r="BF205" s="149">
        <f>IF(N205="snížená",J205,0)</f>
        <v>0</v>
      </c>
      <c r="BG205" s="149">
        <f>IF(N205="zákl. přenesená",J205,0)</f>
        <v>0</v>
      </c>
      <c r="BH205" s="149">
        <f>IF(N205="sníž. přenesená",J205,0)</f>
        <v>0</v>
      </c>
      <c r="BI205" s="149">
        <f>IF(N205="nulová",J205,0)</f>
        <v>0</v>
      </c>
      <c r="BJ205" s="14" t="s">
        <v>81</v>
      </c>
      <c r="BK205" s="149">
        <f>ROUND(I205*H205,2)</f>
        <v>0</v>
      </c>
      <c r="BL205" s="14" t="s">
        <v>177</v>
      </c>
      <c r="BM205" s="148" t="s">
        <v>274</v>
      </c>
    </row>
    <row r="206" spans="1:65" s="2" customFormat="1" ht="19.5" x14ac:dyDescent="0.2">
      <c r="A206" s="29"/>
      <c r="B206" s="30"/>
      <c r="C206" s="29"/>
      <c r="D206" s="150" t="s">
        <v>123</v>
      </c>
      <c r="E206" s="29"/>
      <c r="F206" s="151" t="s">
        <v>275</v>
      </c>
      <c r="G206" s="29"/>
      <c r="H206" s="29"/>
      <c r="I206" s="152"/>
      <c r="J206" s="29"/>
      <c r="K206" s="29"/>
      <c r="L206" s="30"/>
      <c r="M206" s="153"/>
      <c r="N206" s="154"/>
      <c r="O206" s="55"/>
      <c r="P206" s="55"/>
      <c r="Q206" s="55"/>
      <c r="R206" s="55"/>
      <c r="S206" s="55"/>
      <c r="T206" s="56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T206" s="14" t="s">
        <v>123</v>
      </c>
      <c r="AU206" s="14" t="s">
        <v>83</v>
      </c>
    </row>
    <row r="207" spans="1:65" s="2" customFormat="1" ht="24.2" customHeight="1" x14ac:dyDescent="0.2">
      <c r="A207" s="29"/>
      <c r="B207" s="136"/>
      <c r="C207" s="156">
        <v>35</v>
      </c>
      <c r="D207" s="156" t="s">
        <v>249</v>
      </c>
      <c r="E207" s="157" t="s">
        <v>276</v>
      </c>
      <c r="F207" s="158" t="s">
        <v>277</v>
      </c>
      <c r="G207" s="159" t="s">
        <v>214</v>
      </c>
      <c r="H207" s="160">
        <v>1350</v>
      </c>
      <c r="I207" s="161"/>
      <c r="J207" s="162">
        <f>ROUND(I207*H207,2)</f>
        <v>0</v>
      </c>
      <c r="K207" s="158" t="s">
        <v>131</v>
      </c>
      <c r="L207" s="163"/>
      <c r="M207" s="164" t="s">
        <v>1</v>
      </c>
      <c r="N207" s="165" t="s">
        <v>38</v>
      </c>
      <c r="O207" s="55"/>
      <c r="P207" s="146">
        <f>O207*H207</f>
        <v>0</v>
      </c>
      <c r="Q207" s="146">
        <v>2.0000000000000001E-4</v>
      </c>
      <c r="R207" s="146">
        <f>Q207*H207</f>
        <v>0.27</v>
      </c>
      <c r="S207" s="146">
        <v>0</v>
      </c>
      <c r="T207" s="147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48" t="s">
        <v>252</v>
      </c>
      <c r="AT207" s="148" t="s">
        <v>249</v>
      </c>
      <c r="AU207" s="148" t="s">
        <v>83</v>
      </c>
      <c r="AY207" s="14" t="s">
        <v>117</v>
      </c>
      <c r="BE207" s="149">
        <f>IF(N207="základní",J207,0)</f>
        <v>0</v>
      </c>
      <c r="BF207" s="149">
        <f>IF(N207="snížená",J207,0)</f>
        <v>0</v>
      </c>
      <c r="BG207" s="149">
        <f>IF(N207="zákl. přenesená",J207,0)</f>
        <v>0</v>
      </c>
      <c r="BH207" s="149">
        <f>IF(N207="sníž. přenesená",J207,0)</f>
        <v>0</v>
      </c>
      <c r="BI207" s="149">
        <f>IF(N207="nulová",J207,0)</f>
        <v>0</v>
      </c>
      <c r="BJ207" s="14" t="s">
        <v>81</v>
      </c>
      <c r="BK207" s="149">
        <f>ROUND(I207*H207,2)</f>
        <v>0</v>
      </c>
      <c r="BL207" s="14" t="s">
        <v>252</v>
      </c>
      <c r="BM207" s="148" t="s">
        <v>278</v>
      </c>
    </row>
    <row r="208" spans="1:65" s="2" customFormat="1" ht="19.5" x14ac:dyDescent="0.2">
      <c r="A208" s="29"/>
      <c r="B208" s="30"/>
      <c r="C208" s="29"/>
      <c r="D208" s="150" t="s">
        <v>123</v>
      </c>
      <c r="E208" s="29"/>
      <c r="F208" s="151" t="s">
        <v>277</v>
      </c>
      <c r="G208" s="29"/>
      <c r="H208" s="29"/>
      <c r="I208" s="152"/>
      <c r="J208" s="29"/>
      <c r="K208" s="29"/>
      <c r="L208" s="30"/>
      <c r="M208" s="153"/>
      <c r="N208" s="154"/>
      <c r="O208" s="55"/>
      <c r="P208" s="55"/>
      <c r="Q208" s="55"/>
      <c r="R208" s="55"/>
      <c r="S208" s="55"/>
      <c r="T208" s="56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T208" s="14" t="s">
        <v>123</v>
      </c>
      <c r="AU208" s="14" t="s">
        <v>83</v>
      </c>
    </row>
    <row r="209" spans="1:65" s="2" customFormat="1" ht="19.5" x14ac:dyDescent="0.2">
      <c r="A209" s="29"/>
      <c r="B209" s="30"/>
      <c r="C209" s="29"/>
      <c r="D209" s="150" t="s">
        <v>142</v>
      </c>
      <c r="E209" s="29"/>
      <c r="F209" s="155" t="s">
        <v>279</v>
      </c>
      <c r="G209" s="29"/>
      <c r="H209" s="29"/>
      <c r="I209" s="152"/>
      <c r="J209" s="29"/>
      <c r="K209" s="29"/>
      <c r="L209" s="30"/>
      <c r="M209" s="153"/>
      <c r="N209" s="154"/>
      <c r="O209" s="55"/>
      <c r="P209" s="55"/>
      <c r="Q209" s="55"/>
      <c r="R209" s="55"/>
      <c r="S209" s="55"/>
      <c r="T209" s="56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T209" s="14" t="s">
        <v>142</v>
      </c>
      <c r="AU209" s="14" t="s">
        <v>83</v>
      </c>
    </row>
    <row r="210" spans="1:65" s="2" customFormat="1" ht="24.2" customHeight="1" x14ac:dyDescent="0.2">
      <c r="A210" s="29"/>
      <c r="B210" s="136"/>
      <c r="C210" s="137">
        <v>36</v>
      </c>
      <c r="D210" s="137" t="s">
        <v>119</v>
      </c>
      <c r="E210" s="138" t="s">
        <v>281</v>
      </c>
      <c r="F210" s="139" t="s">
        <v>282</v>
      </c>
      <c r="G210" s="140" t="s">
        <v>214</v>
      </c>
      <c r="H210" s="141">
        <v>78</v>
      </c>
      <c r="I210" s="142"/>
      <c r="J210" s="143">
        <f>ROUND(I210*H210,2)</f>
        <v>0</v>
      </c>
      <c r="K210" s="139" t="s">
        <v>121</v>
      </c>
      <c r="L210" s="30"/>
      <c r="M210" s="144" t="s">
        <v>1</v>
      </c>
      <c r="N210" s="145" t="s">
        <v>38</v>
      </c>
      <c r="O210" s="55"/>
      <c r="P210" s="146">
        <f>O210*H210</f>
        <v>0</v>
      </c>
      <c r="Q210" s="146">
        <v>0</v>
      </c>
      <c r="R210" s="146">
        <f>Q210*H210</f>
        <v>0</v>
      </c>
      <c r="S210" s="146">
        <v>0</v>
      </c>
      <c r="T210" s="147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48" t="s">
        <v>177</v>
      </c>
      <c r="AT210" s="148" t="s">
        <v>119</v>
      </c>
      <c r="AU210" s="148" t="s">
        <v>83</v>
      </c>
      <c r="AY210" s="14" t="s">
        <v>117</v>
      </c>
      <c r="BE210" s="149">
        <f>IF(N210="základní",J210,0)</f>
        <v>0</v>
      </c>
      <c r="BF210" s="149">
        <f>IF(N210="snížená",J210,0)</f>
        <v>0</v>
      </c>
      <c r="BG210" s="149">
        <f>IF(N210="zákl. přenesená",J210,0)</f>
        <v>0</v>
      </c>
      <c r="BH210" s="149">
        <f>IF(N210="sníž. přenesená",J210,0)</f>
        <v>0</v>
      </c>
      <c r="BI210" s="149">
        <f>IF(N210="nulová",J210,0)</f>
        <v>0</v>
      </c>
      <c r="BJ210" s="14" t="s">
        <v>81</v>
      </c>
      <c r="BK210" s="149">
        <f>ROUND(I210*H210,2)</f>
        <v>0</v>
      </c>
      <c r="BL210" s="14" t="s">
        <v>177</v>
      </c>
      <c r="BM210" s="148" t="s">
        <v>283</v>
      </c>
    </row>
    <row r="211" spans="1:65" s="2" customFormat="1" ht="19.5" x14ac:dyDescent="0.2">
      <c r="A211" s="29"/>
      <c r="B211" s="30"/>
      <c r="C211" s="29"/>
      <c r="D211" s="150" t="s">
        <v>123</v>
      </c>
      <c r="E211" s="29"/>
      <c r="F211" s="151" t="s">
        <v>284</v>
      </c>
      <c r="G211" s="29"/>
      <c r="H211" s="29"/>
      <c r="I211" s="152"/>
      <c r="J211" s="29"/>
      <c r="K211" s="29"/>
      <c r="L211" s="30"/>
      <c r="M211" s="153"/>
      <c r="N211" s="154"/>
      <c r="O211" s="55"/>
      <c r="P211" s="55"/>
      <c r="Q211" s="55"/>
      <c r="R211" s="55"/>
      <c r="S211" s="55"/>
      <c r="T211" s="56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T211" s="14" t="s">
        <v>123</v>
      </c>
      <c r="AU211" s="14" t="s">
        <v>83</v>
      </c>
    </row>
    <row r="212" spans="1:65" s="2" customFormat="1" ht="24.2" customHeight="1" x14ac:dyDescent="0.2">
      <c r="A212" s="29"/>
      <c r="B212" s="136"/>
      <c r="C212" s="156">
        <v>37</v>
      </c>
      <c r="D212" s="156" t="s">
        <v>249</v>
      </c>
      <c r="E212" s="157" t="s">
        <v>285</v>
      </c>
      <c r="F212" s="158" t="s">
        <v>286</v>
      </c>
      <c r="G212" s="159" t="s">
        <v>214</v>
      </c>
      <c r="H212" s="160">
        <v>82</v>
      </c>
      <c r="I212" s="161"/>
      <c r="J212" s="162">
        <f>ROUND(I212*H212,2)</f>
        <v>0</v>
      </c>
      <c r="K212" s="158" t="s">
        <v>131</v>
      </c>
      <c r="L212" s="163"/>
      <c r="M212" s="164" t="s">
        <v>1</v>
      </c>
      <c r="N212" s="165" t="s">
        <v>38</v>
      </c>
      <c r="O212" s="55"/>
      <c r="P212" s="146">
        <f>O212*H212</f>
        <v>0</v>
      </c>
      <c r="Q212" s="146">
        <v>6.8999999999999997E-4</v>
      </c>
      <c r="R212" s="146">
        <f>Q212*H212</f>
        <v>5.6579999999999998E-2</v>
      </c>
      <c r="S212" s="146">
        <v>0</v>
      </c>
      <c r="T212" s="147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48" t="s">
        <v>252</v>
      </c>
      <c r="AT212" s="148" t="s">
        <v>249</v>
      </c>
      <c r="AU212" s="148" t="s">
        <v>83</v>
      </c>
      <c r="AY212" s="14" t="s">
        <v>117</v>
      </c>
      <c r="BE212" s="149">
        <f>IF(N212="základní",J212,0)</f>
        <v>0</v>
      </c>
      <c r="BF212" s="149">
        <f>IF(N212="snížená",J212,0)</f>
        <v>0</v>
      </c>
      <c r="BG212" s="149">
        <f>IF(N212="zákl. přenesená",J212,0)</f>
        <v>0</v>
      </c>
      <c r="BH212" s="149">
        <f>IF(N212="sníž. přenesená",J212,0)</f>
        <v>0</v>
      </c>
      <c r="BI212" s="149">
        <f>IF(N212="nulová",J212,0)</f>
        <v>0</v>
      </c>
      <c r="BJ212" s="14" t="s">
        <v>81</v>
      </c>
      <c r="BK212" s="149">
        <f>ROUND(I212*H212,2)</f>
        <v>0</v>
      </c>
      <c r="BL212" s="14" t="s">
        <v>252</v>
      </c>
      <c r="BM212" s="148" t="s">
        <v>287</v>
      </c>
    </row>
    <row r="213" spans="1:65" s="2" customFormat="1" ht="19.5" x14ac:dyDescent="0.2">
      <c r="A213" s="29"/>
      <c r="B213" s="30"/>
      <c r="C213" s="29"/>
      <c r="D213" s="150" t="s">
        <v>123</v>
      </c>
      <c r="E213" s="29"/>
      <c r="F213" s="151" t="s">
        <v>286</v>
      </c>
      <c r="G213" s="29"/>
      <c r="H213" s="29"/>
      <c r="I213" s="152"/>
      <c r="J213" s="29"/>
      <c r="K213" s="29"/>
      <c r="L213" s="30"/>
      <c r="M213" s="153"/>
      <c r="N213" s="154"/>
      <c r="O213" s="55"/>
      <c r="P213" s="55"/>
      <c r="Q213" s="55"/>
      <c r="R213" s="55"/>
      <c r="S213" s="55"/>
      <c r="T213" s="56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T213" s="14" t="s">
        <v>123</v>
      </c>
      <c r="AU213" s="14" t="s">
        <v>83</v>
      </c>
    </row>
    <row r="214" spans="1:65" s="2" customFormat="1" ht="24.2" customHeight="1" x14ac:dyDescent="0.2">
      <c r="A214" s="29"/>
      <c r="B214" s="136"/>
      <c r="C214" s="137">
        <v>38</v>
      </c>
      <c r="D214" s="137" t="s">
        <v>119</v>
      </c>
      <c r="E214" s="138" t="s">
        <v>288</v>
      </c>
      <c r="F214" s="139" t="s">
        <v>289</v>
      </c>
      <c r="G214" s="140" t="s">
        <v>214</v>
      </c>
      <c r="H214" s="141">
        <v>443</v>
      </c>
      <c r="I214" s="142"/>
      <c r="J214" s="143">
        <f>ROUND(I214*H214,2)</f>
        <v>0</v>
      </c>
      <c r="K214" s="139" t="s">
        <v>121</v>
      </c>
      <c r="L214" s="30"/>
      <c r="M214" s="144" t="s">
        <v>1</v>
      </c>
      <c r="N214" s="145" t="s">
        <v>38</v>
      </c>
      <c r="O214" s="55"/>
      <c r="P214" s="146">
        <f>O214*H214</f>
        <v>0</v>
      </c>
      <c r="Q214" s="146">
        <v>0</v>
      </c>
      <c r="R214" s="146">
        <f>Q214*H214</f>
        <v>0</v>
      </c>
      <c r="S214" s="146">
        <v>0</v>
      </c>
      <c r="T214" s="147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48" t="s">
        <v>177</v>
      </c>
      <c r="AT214" s="148" t="s">
        <v>119</v>
      </c>
      <c r="AU214" s="148" t="s">
        <v>83</v>
      </c>
      <c r="AY214" s="14" t="s">
        <v>117</v>
      </c>
      <c r="BE214" s="149">
        <f>IF(N214="základní",J214,0)</f>
        <v>0</v>
      </c>
      <c r="BF214" s="149">
        <f>IF(N214="snížená",J214,0)</f>
        <v>0</v>
      </c>
      <c r="BG214" s="149">
        <f>IF(N214="zákl. přenesená",J214,0)</f>
        <v>0</v>
      </c>
      <c r="BH214" s="149">
        <f>IF(N214="sníž. přenesená",J214,0)</f>
        <v>0</v>
      </c>
      <c r="BI214" s="149">
        <f>IF(N214="nulová",J214,0)</f>
        <v>0</v>
      </c>
      <c r="BJ214" s="14" t="s">
        <v>81</v>
      </c>
      <c r="BK214" s="149">
        <f>ROUND(I214*H214,2)</f>
        <v>0</v>
      </c>
      <c r="BL214" s="14" t="s">
        <v>177</v>
      </c>
      <c r="BM214" s="148" t="s">
        <v>290</v>
      </c>
    </row>
    <row r="215" spans="1:65" s="2" customFormat="1" ht="19.5" x14ac:dyDescent="0.2">
      <c r="A215" s="29"/>
      <c r="B215" s="30"/>
      <c r="C215" s="29"/>
      <c r="D215" s="150" t="s">
        <v>123</v>
      </c>
      <c r="E215" s="29"/>
      <c r="F215" s="151" t="s">
        <v>291</v>
      </c>
      <c r="G215" s="29"/>
      <c r="H215" s="29"/>
      <c r="I215" s="152"/>
      <c r="J215" s="29"/>
      <c r="K215" s="29"/>
      <c r="L215" s="30"/>
      <c r="M215" s="153"/>
      <c r="N215" s="154"/>
      <c r="O215" s="55"/>
      <c r="P215" s="55"/>
      <c r="Q215" s="55"/>
      <c r="R215" s="55"/>
      <c r="S215" s="55"/>
      <c r="T215" s="56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T215" s="14" t="s">
        <v>123</v>
      </c>
      <c r="AU215" s="14" t="s">
        <v>83</v>
      </c>
    </row>
    <row r="216" spans="1:65" s="2" customFormat="1" ht="33" customHeight="1" x14ac:dyDescent="0.2">
      <c r="A216" s="29"/>
      <c r="B216" s="136"/>
      <c r="C216" s="156">
        <v>39</v>
      </c>
      <c r="D216" s="156" t="s">
        <v>249</v>
      </c>
      <c r="E216" s="157" t="s">
        <v>292</v>
      </c>
      <c r="F216" s="158" t="s">
        <v>293</v>
      </c>
      <c r="G216" s="159" t="s">
        <v>214</v>
      </c>
      <c r="H216" s="160">
        <v>465</v>
      </c>
      <c r="I216" s="161"/>
      <c r="J216" s="162">
        <f>ROUND(I216*H216,2)</f>
        <v>0</v>
      </c>
      <c r="K216" s="158" t="s">
        <v>131</v>
      </c>
      <c r="L216" s="163"/>
      <c r="M216" s="164" t="s">
        <v>1</v>
      </c>
      <c r="N216" s="165" t="s">
        <v>38</v>
      </c>
      <c r="O216" s="55"/>
      <c r="P216" s="146">
        <f>O216*H216</f>
        <v>0</v>
      </c>
      <c r="Q216" s="146">
        <v>4.2999999999999999E-4</v>
      </c>
      <c r="R216" s="146">
        <f>Q216*H216</f>
        <v>0.19994999999999999</v>
      </c>
      <c r="S216" s="146">
        <v>0</v>
      </c>
      <c r="T216" s="147">
        <f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48" t="s">
        <v>252</v>
      </c>
      <c r="AT216" s="148" t="s">
        <v>249</v>
      </c>
      <c r="AU216" s="148" t="s">
        <v>83</v>
      </c>
      <c r="AY216" s="14" t="s">
        <v>117</v>
      </c>
      <c r="BE216" s="149">
        <f>IF(N216="základní",J216,0)</f>
        <v>0</v>
      </c>
      <c r="BF216" s="149">
        <f>IF(N216="snížená",J216,0)</f>
        <v>0</v>
      </c>
      <c r="BG216" s="149">
        <f>IF(N216="zákl. přenesená",J216,0)</f>
        <v>0</v>
      </c>
      <c r="BH216" s="149">
        <f>IF(N216="sníž. přenesená",J216,0)</f>
        <v>0</v>
      </c>
      <c r="BI216" s="149">
        <f>IF(N216="nulová",J216,0)</f>
        <v>0</v>
      </c>
      <c r="BJ216" s="14" t="s">
        <v>81</v>
      </c>
      <c r="BK216" s="149">
        <f>ROUND(I216*H216,2)</f>
        <v>0</v>
      </c>
      <c r="BL216" s="14" t="s">
        <v>252</v>
      </c>
      <c r="BM216" s="148" t="s">
        <v>294</v>
      </c>
    </row>
    <row r="217" spans="1:65" s="2" customFormat="1" ht="19.5" x14ac:dyDescent="0.2">
      <c r="A217" s="29"/>
      <c r="B217" s="30"/>
      <c r="C217" s="29"/>
      <c r="D217" s="150" t="s">
        <v>123</v>
      </c>
      <c r="E217" s="29"/>
      <c r="F217" s="151" t="s">
        <v>293</v>
      </c>
      <c r="G217" s="29"/>
      <c r="H217" s="29"/>
      <c r="I217" s="152"/>
      <c r="J217" s="29"/>
      <c r="K217" s="29"/>
      <c r="L217" s="30"/>
      <c r="M217" s="153"/>
      <c r="N217" s="154"/>
      <c r="O217" s="55"/>
      <c r="P217" s="55"/>
      <c r="Q217" s="55"/>
      <c r="R217" s="55"/>
      <c r="S217" s="55"/>
      <c r="T217" s="56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T217" s="14" t="s">
        <v>123</v>
      </c>
      <c r="AU217" s="14" t="s">
        <v>83</v>
      </c>
    </row>
    <row r="218" spans="1:65" s="2" customFormat="1" ht="24.2" customHeight="1" x14ac:dyDescent="0.2">
      <c r="A218" s="29"/>
      <c r="B218" s="136"/>
      <c r="C218" s="137">
        <v>40</v>
      </c>
      <c r="D218" s="137" t="s">
        <v>119</v>
      </c>
      <c r="E218" s="138" t="s">
        <v>295</v>
      </c>
      <c r="F218" s="139" t="s">
        <v>296</v>
      </c>
      <c r="G218" s="140" t="s">
        <v>126</v>
      </c>
      <c r="H218" s="141">
        <v>3</v>
      </c>
      <c r="I218" s="142"/>
      <c r="J218" s="143">
        <f>ROUND(I218*H218,2)</f>
        <v>0</v>
      </c>
      <c r="K218" s="139" t="s">
        <v>131</v>
      </c>
      <c r="L218" s="30"/>
      <c r="M218" s="144" t="s">
        <v>1</v>
      </c>
      <c r="N218" s="145" t="s">
        <v>38</v>
      </c>
      <c r="O218" s="55"/>
      <c r="P218" s="146">
        <f>O218*H218</f>
        <v>0</v>
      </c>
      <c r="Q218" s="146">
        <v>0.84145999999999999</v>
      </c>
      <c r="R218" s="146">
        <f>Q218*H218</f>
        <v>2.5243799999999998</v>
      </c>
      <c r="S218" s="146">
        <v>0</v>
      </c>
      <c r="T218" s="147">
        <f>S218*H218</f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48" t="s">
        <v>211</v>
      </c>
      <c r="AT218" s="148" t="s">
        <v>119</v>
      </c>
      <c r="AU218" s="148" t="s">
        <v>83</v>
      </c>
      <c r="AY218" s="14" t="s">
        <v>117</v>
      </c>
      <c r="BE218" s="149">
        <f>IF(N218="základní",J218,0)</f>
        <v>0</v>
      </c>
      <c r="BF218" s="149">
        <f>IF(N218="snížená",J218,0)</f>
        <v>0</v>
      </c>
      <c r="BG218" s="149">
        <f>IF(N218="zákl. přenesená",J218,0)</f>
        <v>0</v>
      </c>
      <c r="BH218" s="149">
        <f>IF(N218="sníž. přenesená",J218,0)</f>
        <v>0</v>
      </c>
      <c r="BI218" s="149">
        <f>IF(N218="nulová",J218,0)</f>
        <v>0</v>
      </c>
      <c r="BJ218" s="14" t="s">
        <v>81</v>
      </c>
      <c r="BK218" s="149">
        <f>ROUND(I218*H218,2)</f>
        <v>0</v>
      </c>
      <c r="BL218" s="14" t="s">
        <v>211</v>
      </c>
      <c r="BM218" s="148" t="s">
        <v>297</v>
      </c>
    </row>
    <row r="219" spans="1:65" s="2" customFormat="1" ht="29.25" x14ac:dyDescent="0.2">
      <c r="A219" s="29"/>
      <c r="B219" s="30"/>
      <c r="C219" s="29"/>
      <c r="D219" s="150" t="s">
        <v>123</v>
      </c>
      <c r="E219" s="29"/>
      <c r="F219" s="151" t="s">
        <v>298</v>
      </c>
      <c r="G219" s="29"/>
      <c r="H219" s="29"/>
      <c r="I219" s="152"/>
      <c r="J219" s="29"/>
      <c r="K219" s="29"/>
      <c r="L219" s="30"/>
      <c r="M219" s="153"/>
      <c r="N219" s="154"/>
      <c r="O219" s="55"/>
      <c r="P219" s="55"/>
      <c r="Q219" s="55"/>
      <c r="R219" s="55"/>
      <c r="S219" s="55"/>
      <c r="T219" s="56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T219" s="14" t="s">
        <v>123</v>
      </c>
      <c r="AU219" s="14" t="s">
        <v>83</v>
      </c>
    </row>
    <row r="220" spans="1:65" s="2" customFormat="1" ht="24.2" customHeight="1" x14ac:dyDescent="0.2">
      <c r="A220" s="29"/>
      <c r="B220" s="136"/>
      <c r="C220" s="137">
        <v>41</v>
      </c>
      <c r="D220" s="137" t="s">
        <v>119</v>
      </c>
      <c r="E220" s="138" t="s">
        <v>299</v>
      </c>
      <c r="F220" s="139" t="s">
        <v>300</v>
      </c>
      <c r="G220" s="140" t="s">
        <v>126</v>
      </c>
      <c r="H220" s="141">
        <v>3</v>
      </c>
      <c r="I220" s="142"/>
      <c r="J220" s="143">
        <f>ROUND(I220*H220,2)</f>
        <v>0</v>
      </c>
      <c r="K220" s="139" t="s">
        <v>121</v>
      </c>
      <c r="L220" s="30"/>
      <c r="M220" s="144" t="s">
        <v>1</v>
      </c>
      <c r="N220" s="145" t="s">
        <v>38</v>
      </c>
      <c r="O220" s="55"/>
      <c r="P220" s="146">
        <f>O220*H220</f>
        <v>0</v>
      </c>
      <c r="Q220" s="146">
        <v>0</v>
      </c>
      <c r="R220" s="146">
        <f>Q220*H220</f>
        <v>0</v>
      </c>
      <c r="S220" s="146">
        <v>0</v>
      </c>
      <c r="T220" s="147">
        <f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48" t="s">
        <v>177</v>
      </c>
      <c r="AT220" s="148" t="s">
        <v>119</v>
      </c>
      <c r="AU220" s="148" t="s">
        <v>83</v>
      </c>
      <c r="AY220" s="14" t="s">
        <v>117</v>
      </c>
      <c r="BE220" s="149">
        <f>IF(N220="základní",J220,0)</f>
        <v>0</v>
      </c>
      <c r="BF220" s="149">
        <f>IF(N220="snížená",J220,0)</f>
        <v>0</v>
      </c>
      <c r="BG220" s="149">
        <f>IF(N220="zákl. přenesená",J220,0)</f>
        <v>0</v>
      </c>
      <c r="BH220" s="149">
        <f>IF(N220="sníž. přenesená",J220,0)</f>
        <v>0</v>
      </c>
      <c r="BI220" s="149">
        <f>IF(N220="nulová",J220,0)</f>
        <v>0</v>
      </c>
      <c r="BJ220" s="14" t="s">
        <v>81</v>
      </c>
      <c r="BK220" s="149">
        <f>ROUND(I220*H220,2)</f>
        <v>0</v>
      </c>
      <c r="BL220" s="14" t="s">
        <v>177</v>
      </c>
      <c r="BM220" s="148" t="s">
        <v>301</v>
      </c>
    </row>
    <row r="221" spans="1:65" s="2" customFormat="1" ht="19.5" x14ac:dyDescent="0.2">
      <c r="A221" s="29"/>
      <c r="B221" s="30"/>
      <c r="C221" s="29"/>
      <c r="D221" s="150" t="s">
        <v>123</v>
      </c>
      <c r="E221" s="29"/>
      <c r="F221" s="151" t="s">
        <v>302</v>
      </c>
      <c r="G221" s="29"/>
      <c r="H221" s="29"/>
      <c r="I221" s="152"/>
      <c r="J221" s="29"/>
      <c r="K221" s="29"/>
      <c r="L221" s="30"/>
      <c r="M221" s="153"/>
      <c r="N221" s="154"/>
      <c r="O221" s="55"/>
      <c r="P221" s="55"/>
      <c r="Q221" s="55"/>
      <c r="R221" s="55"/>
      <c r="S221" s="55"/>
      <c r="T221" s="56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T221" s="14" t="s">
        <v>123</v>
      </c>
      <c r="AU221" s="14" t="s">
        <v>83</v>
      </c>
    </row>
    <row r="222" spans="1:65" s="2" customFormat="1" ht="24.2" customHeight="1" x14ac:dyDescent="0.2">
      <c r="A222" s="29"/>
      <c r="B222" s="136"/>
      <c r="C222" s="156">
        <v>42</v>
      </c>
      <c r="D222" s="156" t="s">
        <v>249</v>
      </c>
      <c r="E222" s="157" t="s">
        <v>303</v>
      </c>
      <c r="F222" s="158" t="s">
        <v>304</v>
      </c>
      <c r="G222" s="159" t="s">
        <v>126</v>
      </c>
      <c r="H222" s="160">
        <v>3</v>
      </c>
      <c r="I222" s="161"/>
      <c r="J222" s="162">
        <f>ROUND(I222*H222,2)</f>
        <v>0</v>
      </c>
      <c r="K222" s="158" t="s">
        <v>131</v>
      </c>
      <c r="L222" s="163"/>
      <c r="M222" s="164" t="s">
        <v>1</v>
      </c>
      <c r="N222" s="165" t="s">
        <v>38</v>
      </c>
      <c r="O222" s="55"/>
      <c r="P222" s="146">
        <f>O222*H222</f>
        <v>0</v>
      </c>
      <c r="Q222" s="146">
        <v>0.105</v>
      </c>
      <c r="R222" s="146">
        <f>Q222*H222</f>
        <v>0.315</v>
      </c>
      <c r="S222" s="146">
        <v>0</v>
      </c>
      <c r="T222" s="147">
        <f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48" t="s">
        <v>252</v>
      </c>
      <c r="AT222" s="148" t="s">
        <v>249</v>
      </c>
      <c r="AU222" s="148" t="s">
        <v>83</v>
      </c>
      <c r="AY222" s="14" t="s">
        <v>117</v>
      </c>
      <c r="BE222" s="149">
        <f>IF(N222="základní",J222,0)</f>
        <v>0</v>
      </c>
      <c r="BF222" s="149">
        <f>IF(N222="snížená",J222,0)</f>
        <v>0</v>
      </c>
      <c r="BG222" s="149">
        <f>IF(N222="zákl. přenesená",J222,0)</f>
        <v>0</v>
      </c>
      <c r="BH222" s="149">
        <f>IF(N222="sníž. přenesená",J222,0)</f>
        <v>0</v>
      </c>
      <c r="BI222" s="149">
        <f>IF(N222="nulová",J222,0)</f>
        <v>0</v>
      </c>
      <c r="BJ222" s="14" t="s">
        <v>81</v>
      </c>
      <c r="BK222" s="149">
        <f>ROUND(I222*H222,2)</f>
        <v>0</v>
      </c>
      <c r="BL222" s="14" t="s">
        <v>252</v>
      </c>
      <c r="BM222" s="148" t="s">
        <v>305</v>
      </c>
    </row>
    <row r="223" spans="1:65" s="2" customFormat="1" x14ac:dyDescent="0.2">
      <c r="A223" s="29"/>
      <c r="B223" s="30"/>
      <c r="C223" s="29"/>
      <c r="D223" s="150" t="s">
        <v>123</v>
      </c>
      <c r="E223" s="29"/>
      <c r="F223" s="151" t="s">
        <v>306</v>
      </c>
      <c r="G223" s="29"/>
      <c r="H223" s="29"/>
      <c r="I223" s="152"/>
      <c r="J223" s="29"/>
      <c r="K223" s="29"/>
      <c r="L223" s="30"/>
      <c r="M223" s="153"/>
      <c r="N223" s="154"/>
      <c r="O223" s="55"/>
      <c r="P223" s="55"/>
      <c r="Q223" s="55"/>
      <c r="R223" s="55"/>
      <c r="S223" s="55"/>
      <c r="T223" s="56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T223" s="14" t="s">
        <v>123</v>
      </c>
      <c r="AU223" s="14" t="s">
        <v>83</v>
      </c>
    </row>
    <row r="224" spans="1:65" s="2" customFormat="1" ht="16.5" customHeight="1" x14ac:dyDescent="0.2">
      <c r="A224" s="29"/>
      <c r="B224" s="136"/>
      <c r="C224" s="137">
        <v>43</v>
      </c>
      <c r="D224" s="137" t="s">
        <v>119</v>
      </c>
      <c r="E224" s="138" t="s">
        <v>307</v>
      </c>
      <c r="F224" s="139" t="s">
        <v>308</v>
      </c>
      <c r="G224" s="140" t="s">
        <v>135</v>
      </c>
      <c r="H224" s="141">
        <v>2.5</v>
      </c>
      <c r="I224" s="142"/>
      <c r="J224" s="143">
        <f>ROUND(I224*H224,2)</f>
        <v>0</v>
      </c>
      <c r="K224" s="139" t="s">
        <v>121</v>
      </c>
      <c r="L224" s="30"/>
      <c r="M224" s="144" t="s">
        <v>1</v>
      </c>
      <c r="N224" s="145" t="s">
        <v>38</v>
      </c>
      <c r="O224" s="55"/>
      <c r="P224" s="146">
        <f>O224*H224</f>
        <v>0</v>
      </c>
      <c r="Q224" s="146">
        <v>0</v>
      </c>
      <c r="R224" s="146">
        <f>Q224*H224</f>
        <v>0</v>
      </c>
      <c r="S224" s="146">
        <v>2.2000000000000002</v>
      </c>
      <c r="T224" s="147">
        <f>S224*H224</f>
        <v>5.5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48" t="s">
        <v>177</v>
      </c>
      <c r="AT224" s="148" t="s">
        <v>119</v>
      </c>
      <c r="AU224" s="148" t="s">
        <v>83</v>
      </c>
      <c r="AY224" s="14" t="s">
        <v>117</v>
      </c>
      <c r="BE224" s="149">
        <f>IF(N224="základní",J224,0)</f>
        <v>0</v>
      </c>
      <c r="BF224" s="149">
        <f>IF(N224="snížená",J224,0)</f>
        <v>0</v>
      </c>
      <c r="BG224" s="149">
        <f>IF(N224="zákl. přenesená",J224,0)</f>
        <v>0</v>
      </c>
      <c r="BH224" s="149">
        <f>IF(N224="sníž. přenesená",J224,0)</f>
        <v>0</v>
      </c>
      <c r="BI224" s="149">
        <f>IF(N224="nulová",J224,0)</f>
        <v>0</v>
      </c>
      <c r="BJ224" s="14" t="s">
        <v>81</v>
      </c>
      <c r="BK224" s="149">
        <f>ROUND(I224*H224,2)</f>
        <v>0</v>
      </c>
      <c r="BL224" s="14" t="s">
        <v>177</v>
      </c>
      <c r="BM224" s="148" t="s">
        <v>309</v>
      </c>
    </row>
    <row r="225" spans="1:65" s="2" customFormat="1" x14ac:dyDescent="0.2">
      <c r="A225" s="29"/>
      <c r="B225" s="30"/>
      <c r="C225" s="29"/>
      <c r="D225" s="150" t="s">
        <v>123</v>
      </c>
      <c r="E225" s="29"/>
      <c r="F225" s="151" t="s">
        <v>310</v>
      </c>
      <c r="G225" s="29"/>
      <c r="H225" s="29"/>
      <c r="I225" s="152"/>
      <c r="J225" s="29"/>
      <c r="K225" s="29"/>
      <c r="L225" s="30"/>
      <c r="M225" s="153"/>
      <c r="N225" s="154"/>
      <c r="O225" s="55"/>
      <c r="P225" s="55"/>
      <c r="Q225" s="55"/>
      <c r="R225" s="55"/>
      <c r="S225" s="55"/>
      <c r="T225" s="56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T225" s="14" t="s">
        <v>123</v>
      </c>
      <c r="AU225" s="14" t="s">
        <v>83</v>
      </c>
    </row>
    <row r="226" spans="1:65" s="12" customFormat="1" ht="25.9" customHeight="1" x14ac:dyDescent="0.2">
      <c r="B226" s="123"/>
      <c r="D226" s="124" t="s">
        <v>72</v>
      </c>
      <c r="E226" s="125" t="s">
        <v>311</v>
      </c>
      <c r="F226" s="125" t="s">
        <v>312</v>
      </c>
      <c r="I226" s="126"/>
      <c r="J226" s="127">
        <f>BK226</f>
        <v>0</v>
      </c>
      <c r="L226" s="123"/>
      <c r="M226" s="128"/>
      <c r="N226" s="129"/>
      <c r="O226" s="129"/>
      <c r="P226" s="130">
        <f>P227</f>
        <v>0</v>
      </c>
      <c r="Q226" s="129"/>
      <c r="R226" s="130">
        <f>R227</f>
        <v>0.84464159999999999</v>
      </c>
      <c r="S226" s="129"/>
      <c r="T226" s="131">
        <f>T227</f>
        <v>0</v>
      </c>
      <c r="AR226" s="124" t="s">
        <v>83</v>
      </c>
      <c r="AT226" s="132" t="s">
        <v>72</v>
      </c>
      <c r="AU226" s="132" t="s">
        <v>73</v>
      </c>
      <c r="AY226" s="124" t="s">
        <v>117</v>
      </c>
      <c r="BK226" s="133">
        <f>BK227</f>
        <v>0</v>
      </c>
    </row>
    <row r="227" spans="1:65" s="12" customFormat="1" ht="22.9" customHeight="1" x14ac:dyDescent="0.2">
      <c r="B227" s="123"/>
      <c r="D227" s="124" t="s">
        <v>72</v>
      </c>
      <c r="E227" s="134" t="s">
        <v>313</v>
      </c>
      <c r="F227" s="134" t="s">
        <v>314</v>
      </c>
      <c r="I227" s="126"/>
      <c r="J227" s="135">
        <f>BK227</f>
        <v>0</v>
      </c>
      <c r="L227" s="123"/>
      <c r="M227" s="128"/>
      <c r="N227" s="129"/>
      <c r="O227" s="129"/>
      <c r="P227" s="130">
        <f>SUM(P228:P270)</f>
        <v>0</v>
      </c>
      <c r="Q227" s="129"/>
      <c r="R227" s="130">
        <f>SUM(R228:R270)</f>
        <v>0.84464159999999999</v>
      </c>
      <c r="S227" s="129"/>
      <c r="T227" s="131">
        <f>SUM(T228:T270)</f>
        <v>0</v>
      </c>
      <c r="AR227" s="124" t="s">
        <v>83</v>
      </c>
      <c r="AT227" s="132" t="s">
        <v>72</v>
      </c>
      <c r="AU227" s="132" t="s">
        <v>81</v>
      </c>
      <c r="AY227" s="124" t="s">
        <v>117</v>
      </c>
      <c r="BK227" s="133">
        <f>SUM(BK228:BK270)</f>
        <v>0</v>
      </c>
    </row>
    <row r="228" spans="1:65" s="2" customFormat="1" ht="16.5" customHeight="1" x14ac:dyDescent="0.2">
      <c r="A228" s="29"/>
      <c r="B228" s="136"/>
      <c r="C228" s="137">
        <v>44</v>
      </c>
      <c r="D228" s="137" t="s">
        <v>119</v>
      </c>
      <c r="E228" s="138" t="s">
        <v>315</v>
      </c>
      <c r="F228" s="139" t="s">
        <v>316</v>
      </c>
      <c r="G228" s="140" t="s">
        <v>126</v>
      </c>
      <c r="H228" s="141">
        <v>58</v>
      </c>
      <c r="I228" s="142"/>
      <c r="J228" s="143">
        <f>ROUND(I228*H228,2)</f>
        <v>0</v>
      </c>
      <c r="K228" s="139" t="s">
        <v>121</v>
      </c>
      <c r="L228" s="30"/>
      <c r="M228" s="144" t="s">
        <v>1</v>
      </c>
      <c r="N228" s="145" t="s">
        <v>38</v>
      </c>
      <c r="O228" s="55"/>
      <c r="P228" s="146">
        <f>O228*H228</f>
        <v>0</v>
      </c>
      <c r="Q228" s="146">
        <v>0</v>
      </c>
      <c r="R228" s="146">
        <f>Q228*H228</f>
        <v>0</v>
      </c>
      <c r="S228" s="146">
        <v>0</v>
      </c>
      <c r="T228" s="147">
        <f>S228*H228</f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48" t="s">
        <v>177</v>
      </c>
      <c r="AT228" s="148" t="s">
        <v>119</v>
      </c>
      <c r="AU228" s="148" t="s">
        <v>83</v>
      </c>
      <c r="AY228" s="14" t="s">
        <v>117</v>
      </c>
      <c r="BE228" s="149">
        <f>IF(N228="základní",J228,0)</f>
        <v>0</v>
      </c>
      <c r="BF228" s="149">
        <f>IF(N228="snížená",J228,0)</f>
        <v>0</v>
      </c>
      <c r="BG228" s="149">
        <f>IF(N228="zákl. přenesená",J228,0)</f>
        <v>0</v>
      </c>
      <c r="BH228" s="149">
        <f>IF(N228="sníž. přenesená",J228,0)</f>
        <v>0</v>
      </c>
      <c r="BI228" s="149">
        <f>IF(N228="nulová",J228,0)</f>
        <v>0</v>
      </c>
      <c r="BJ228" s="14" t="s">
        <v>81</v>
      </c>
      <c r="BK228" s="149">
        <f>ROUND(I228*H228,2)</f>
        <v>0</v>
      </c>
      <c r="BL228" s="14" t="s">
        <v>177</v>
      </c>
      <c r="BM228" s="148" t="s">
        <v>317</v>
      </c>
    </row>
    <row r="229" spans="1:65" s="2" customFormat="1" x14ac:dyDescent="0.2">
      <c r="A229" s="29"/>
      <c r="B229" s="30"/>
      <c r="C229" s="29"/>
      <c r="D229" s="150" t="s">
        <v>123</v>
      </c>
      <c r="E229" s="29"/>
      <c r="F229" s="151" t="s">
        <v>318</v>
      </c>
      <c r="G229" s="29"/>
      <c r="H229" s="29"/>
      <c r="I229" s="152"/>
      <c r="J229" s="29"/>
      <c r="K229" s="29"/>
      <c r="L229" s="30"/>
      <c r="M229" s="153"/>
      <c r="N229" s="154"/>
      <c r="O229" s="55"/>
      <c r="P229" s="55"/>
      <c r="Q229" s="55"/>
      <c r="R229" s="55"/>
      <c r="S229" s="55"/>
      <c r="T229" s="56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T229" s="14" t="s">
        <v>123</v>
      </c>
      <c r="AU229" s="14" t="s">
        <v>83</v>
      </c>
    </row>
    <row r="230" spans="1:65" s="2" customFormat="1" ht="24.2" customHeight="1" x14ac:dyDescent="0.2">
      <c r="A230" s="29"/>
      <c r="B230" s="136"/>
      <c r="C230" s="156">
        <v>45</v>
      </c>
      <c r="D230" s="156" t="s">
        <v>249</v>
      </c>
      <c r="E230" s="157" t="s">
        <v>319</v>
      </c>
      <c r="F230" s="158" t="s">
        <v>320</v>
      </c>
      <c r="G230" s="159" t="s">
        <v>126</v>
      </c>
      <c r="H230" s="160">
        <v>48</v>
      </c>
      <c r="I230" s="161"/>
      <c r="J230" s="162">
        <f>ROUND(I230*H230,2)</f>
        <v>0</v>
      </c>
      <c r="K230" s="158" t="s">
        <v>121</v>
      </c>
      <c r="L230" s="163"/>
      <c r="M230" s="164" t="s">
        <v>1</v>
      </c>
      <c r="N230" s="165" t="s">
        <v>38</v>
      </c>
      <c r="O230" s="55"/>
      <c r="P230" s="146">
        <f>O230*H230</f>
        <v>0</v>
      </c>
      <c r="Q230" s="146">
        <v>6.9999999999999999E-4</v>
      </c>
      <c r="R230" s="146">
        <f>Q230*H230</f>
        <v>3.3599999999999998E-2</v>
      </c>
      <c r="S230" s="146">
        <v>0</v>
      </c>
      <c r="T230" s="147">
        <f>S230*H230</f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48" t="s">
        <v>252</v>
      </c>
      <c r="AT230" s="148" t="s">
        <v>249</v>
      </c>
      <c r="AU230" s="148" t="s">
        <v>83</v>
      </c>
      <c r="AY230" s="14" t="s">
        <v>117</v>
      </c>
      <c r="BE230" s="149">
        <f>IF(N230="základní",J230,0)</f>
        <v>0</v>
      </c>
      <c r="BF230" s="149">
        <f>IF(N230="snížená",J230,0)</f>
        <v>0</v>
      </c>
      <c r="BG230" s="149">
        <f>IF(N230="zákl. přenesená",J230,0)</f>
        <v>0</v>
      </c>
      <c r="BH230" s="149">
        <f>IF(N230="sníž. přenesená",J230,0)</f>
        <v>0</v>
      </c>
      <c r="BI230" s="149">
        <f>IF(N230="nulová",J230,0)</f>
        <v>0</v>
      </c>
      <c r="BJ230" s="14" t="s">
        <v>81</v>
      </c>
      <c r="BK230" s="149">
        <f>ROUND(I230*H230,2)</f>
        <v>0</v>
      </c>
      <c r="BL230" s="14" t="s">
        <v>252</v>
      </c>
      <c r="BM230" s="148" t="s">
        <v>321</v>
      </c>
    </row>
    <row r="231" spans="1:65" s="2" customFormat="1" ht="19.5" x14ac:dyDescent="0.2">
      <c r="A231" s="29"/>
      <c r="B231" s="30"/>
      <c r="C231" s="29"/>
      <c r="D231" s="150" t="s">
        <v>123</v>
      </c>
      <c r="E231" s="29"/>
      <c r="F231" s="151" t="s">
        <v>320</v>
      </c>
      <c r="G231" s="29"/>
      <c r="H231" s="29"/>
      <c r="I231" s="152"/>
      <c r="J231" s="29"/>
      <c r="K231" s="29"/>
      <c r="L231" s="30"/>
      <c r="M231" s="153"/>
      <c r="N231" s="154"/>
      <c r="O231" s="55"/>
      <c r="P231" s="55"/>
      <c r="Q231" s="55"/>
      <c r="R231" s="55"/>
      <c r="S231" s="55"/>
      <c r="T231" s="56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T231" s="14" t="s">
        <v>123</v>
      </c>
      <c r="AU231" s="14" t="s">
        <v>83</v>
      </c>
    </row>
    <row r="232" spans="1:65" s="2" customFormat="1" ht="21.75" customHeight="1" x14ac:dyDescent="0.2">
      <c r="A232" s="29"/>
      <c r="B232" s="136"/>
      <c r="C232" s="156">
        <v>46</v>
      </c>
      <c r="D232" s="156" t="s">
        <v>249</v>
      </c>
      <c r="E232" s="157" t="s">
        <v>322</v>
      </c>
      <c r="F232" s="158" t="s">
        <v>323</v>
      </c>
      <c r="G232" s="159" t="s">
        <v>126</v>
      </c>
      <c r="H232" s="160">
        <v>10</v>
      </c>
      <c r="I232" s="161"/>
      <c r="J232" s="162">
        <f>ROUND(I232*H232,2)</f>
        <v>0</v>
      </c>
      <c r="K232" s="158" t="s">
        <v>131</v>
      </c>
      <c r="L232" s="163"/>
      <c r="M232" s="164" t="s">
        <v>1</v>
      </c>
      <c r="N232" s="165" t="s">
        <v>38</v>
      </c>
      <c r="O232" s="55"/>
      <c r="P232" s="146">
        <f>O232*H232</f>
        <v>0</v>
      </c>
      <c r="Q232" s="146">
        <v>1.6000000000000001E-4</v>
      </c>
      <c r="R232" s="146">
        <f>Q232*H232</f>
        <v>1.6000000000000001E-3</v>
      </c>
      <c r="S232" s="146">
        <v>0</v>
      </c>
      <c r="T232" s="147">
        <f>S232*H232</f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48" t="s">
        <v>252</v>
      </c>
      <c r="AT232" s="148" t="s">
        <v>249</v>
      </c>
      <c r="AU232" s="148" t="s">
        <v>83</v>
      </c>
      <c r="AY232" s="14" t="s">
        <v>117</v>
      </c>
      <c r="BE232" s="149">
        <f>IF(N232="základní",J232,0)</f>
        <v>0</v>
      </c>
      <c r="BF232" s="149">
        <f>IF(N232="snížená",J232,0)</f>
        <v>0</v>
      </c>
      <c r="BG232" s="149">
        <f>IF(N232="zákl. přenesená",J232,0)</f>
        <v>0</v>
      </c>
      <c r="BH232" s="149">
        <f>IF(N232="sníž. přenesená",J232,0)</f>
        <v>0</v>
      </c>
      <c r="BI232" s="149">
        <f>IF(N232="nulová",J232,0)</f>
        <v>0</v>
      </c>
      <c r="BJ232" s="14" t="s">
        <v>81</v>
      </c>
      <c r="BK232" s="149">
        <f>ROUND(I232*H232,2)</f>
        <v>0</v>
      </c>
      <c r="BL232" s="14" t="s">
        <v>252</v>
      </c>
      <c r="BM232" s="148" t="s">
        <v>324</v>
      </c>
    </row>
    <row r="233" spans="1:65" s="2" customFormat="1" x14ac:dyDescent="0.2">
      <c r="A233" s="29"/>
      <c r="B233" s="30"/>
      <c r="C233" s="29"/>
      <c r="D233" s="150" t="s">
        <v>123</v>
      </c>
      <c r="E233" s="29"/>
      <c r="F233" s="151" t="s">
        <v>323</v>
      </c>
      <c r="G233" s="29"/>
      <c r="H233" s="29"/>
      <c r="I233" s="152"/>
      <c r="J233" s="29"/>
      <c r="K233" s="29"/>
      <c r="L233" s="30"/>
      <c r="M233" s="153"/>
      <c r="N233" s="154"/>
      <c r="O233" s="55"/>
      <c r="P233" s="55"/>
      <c r="Q233" s="55"/>
      <c r="R233" s="55"/>
      <c r="S233" s="55"/>
      <c r="T233" s="56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T233" s="14" t="s">
        <v>123</v>
      </c>
      <c r="AU233" s="14" t="s">
        <v>83</v>
      </c>
    </row>
    <row r="234" spans="1:65" s="2" customFormat="1" ht="24.2" customHeight="1" x14ac:dyDescent="0.2">
      <c r="A234" s="29"/>
      <c r="B234" s="136"/>
      <c r="C234" s="137">
        <v>47</v>
      </c>
      <c r="D234" s="137" t="s">
        <v>119</v>
      </c>
      <c r="E234" s="138" t="s">
        <v>325</v>
      </c>
      <c r="F234" s="139" t="s">
        <v>326</v>
      </c>
      <c r="G234" s="140" t="s">
        <v>126</v>
      </c>
      <c r="H234" s="141">
        <v>19</v>
      </c>
      <c r="I234" s="142"/>
      <c r="J234" s="143">
        <f>ROUND(I234*H234,2)</f>
        <v>0</v>
      </c>
      <c r="K234" s="139" t="s">
        <v>121</v>
      </c>
      <c r="L234" s="30"/>
      <c r="M234" s="144" t="s">
        <v>1</v>
      </c>
      <c r="N234" s="145" t="s">
        <v>38</v>
      </c>
      <c r="O234" s="55"/>
      <c r="P234" s="146">
        <f>O234*H234</f>
        <v>0</v>
      </c>
      <c r="Q234" s="146">
        <v>0</v>
      </c>
      <c r="R234" s="146">
        <f>Q234*H234</f>
        <v>0</v>
      </c>
      <c r="S234" s="146">
        <v>0</v>
      </c>
      <c r="T234" s="147">
        <f>S234*H234</f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48" t="s">
        <v>211</v>
      </c>
      <c r="AT234" s="148" t="s">
        <v>119</v>
      </c>
      <c r="AU234" s="148" t="s">
        <v>83</v>
      </c>
      <c r="AY234" s="14" t="s">
        <v>117</v>
      </c>
      <c r="BE234" s="149">
        <f>IF(N234="základní",J234,0)</f>
        <v>0</v>
      </c>
      <c r="BF234" s="149">
        <f>IF(N234="snížená",J234,0)</f>
        <v>0</v>
      </c>
      <c r="BG234" s="149">
        <f>IF(N234="zákl. přenesená",J234,0)</f>
        <v>0</v>
      </c>
      <c r="BH234" s="149">
        <f>IF(N234="sníž. přenesená",J234,0)</f>
        <v>0</v>
      </c>
      <c r="BI234" s="149">
        <f>IF(N234="nulová",J234,0)</f>
        <v>0</v>
      </c>
      <c r="BJ234" s="14" t="s">
        <v>81</v>
      </c>
      <c r="BK234" s="149">
        <f>ROUND(I234*H234,2)</f>
        <v>0</v>
      </c>
      <c r="BL234" s="14" t="s">
        <v>211</v>
      </c>
      <c r="BM234" s="148" t="s">
        <v>327</v>
      </c>
    </row>
    <row r="235" spans="1:65" s="2" customFormat="1" ht="19.5" x14ac:dyDescent="0.2">
      <c r="A235" s="29"/>
      <c r="B235" s="30"/>
      <c r="C235" s="29"/>
      <c r="D235" s="150" t="s">
        <v>123</v>
      </c>
      <c r="E235" s="29"/>
      <c r="F235" s="151" t="s">
        <v>328</v>
      </c>
      <c r="G235" s="29"/>
      <c r="H235" s="29"/>
      <c r="I235" s="152"/>
      <c r="J235" s="29"/>
      <c r="K235" s="29"/>
      <c r="L235" s="30"/>
      <c r="M235" s="153"/>
      <c r="N235" s="154"/>
      <c r="O235" s="55"/>
      <c r="P235" s="55"/>
      <c r="Q235" s="55"/>
      <c r="R235" s="55"/>
      <c r="S235" s="55"/>
      <c r="T235" s="56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T235" s="14" t="s">
        <v>123</v>
      </c>
      <c r="AU235" s="14" t="s">
        <v>83</v>
      </c>
    </row>
    <row r="236" spans="1:65" s="2" customFormat="1" ht="24.2" customHeight="1" x14ac:dyDescent="0.2">
      <c r="A236" s="29"/>
      <c r="B236" s="136"/>
      <c r="C236" s="137">
        <v>48</v>
      </c>
      <c r="D236" s="137" t="s">
        <v>119</v>
      </c>
      <c r="E236" s="138" t="s">
        <v>329</v>
      </c>
      <c r="F236" s="139" t="s">
        <v>330</v>
      </c>
      <c r="G236" s="140" t="s">
        <v>126</v>
      </c>
      <c r="H236" s="141">
        <v>24</v>
      </c>
      <c r="I236" s="142"/>
      <c r="J236" s="143">
        <f>ROUND(I236*H236,2)</f>
        <v>0</v>
      </c>
      <c r="K236" s="139" t="s">
        <v>121</v>
      </c>
      <c r="L236" s="30"/>
      <c r="M236" s="144" t="s">
        <v>1</v>
      </c>
      <c r="N236" s="145" t="s">
        <v>38</v>
      </c>
      <c r="O236" s="55"/>
      <c r="P236" s="146">
        <f>O236*H236</f>
        <v>0</v>
      </c>
      <c r="Q236" s="146">
        <v>0</v>
      </c>
      <c r="R236" s="146">
        <f>Q236*H236</f>
        <v>0</v>
      </c>
      <c r="S236" s="146">
        <v>0</v>
      </c>
      <c r="T236" s="147">
        <f>S236*H236</f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48" t="s">
        <v>211</v>
      </c>
      <c r="AT236" s="148" t="s">
        <v>119</v>
      </c>
      <c r="AU236" s="148" t="s">
        <v>83</v>
      </c>
      <c r="AY236" s="14" t="s">
        <v>117</v>
      </c>
      <c r="BE236" s="149">
        <f>IF(N236="základní",J236,0)</f>
        <v>0</v>
      </c>
      <c r="BF236" s="149">
        <f>IF(N236="snížená",J236,0)</f>
        <v>0</v>
      </c>
      <c r="BG236" s="149">
        <f>IF(N236="zákl. přenesená",J236,0)</f>
        <v>0</v>
      </c>
      <c r="BH236" s="149">
        <f>IF(N236="sníž. přenesená",J236,0)</f>
        <v>0</v>
      </c>
      <c r="BI236" s="149">
        <f>IF(N236="nulová",J236,0)</f>
        <v>0</v>
      </c>
      <c r="BJ236" s="14" t="s">
        <v>81</v>
      </c>
      <c r="BK236" s="149">
        <f>ROUND(I236*H236,2)</f>
        <v>0</v>
      </c>
      <c r="BL236" s="14" t="s">
        <v>211</v>
      </c>
      <c r="BM236" s="148" t="s">
        <v>331</v>
      </c>
    </row>
    <row r="237" spans="1:65" s="2" customFormat="1" ht="29.25" x14ac:dyDescent="0.2">
      <c r="A237" s="29"/>
      <c r="B237" s="30"/>
      <c r="C237" s="29"/>
      <c r="D237" s="150" t="s">
        <v>123</v>
      </c>
      <c r="E237" s="29"/>
      <c r="F237" s="151" t="s">
        <v>332</v>
      </c>
      <c r="G237" s="29"/>
      <c r="H237" s="29"/>
      <c r="I237" s="152"/>
      <c r="J237" s="29"/>
      <c r="K237" s="29"/>
      <c r="L237" s="30"/>
      <c r="M237" s="153"/>
      <c r="N237" s="154"/>
      <c r="O237" s="55"/>
      <c r="P237" s="55"/>
      <c r="Q237" s="55"/>
      <c r="R237" s="55"/>
      <c r="S237" s="55"/>
      <c r="T237" s="56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T237" s="14" t="s">
        <v>123</v>
      </c>
      <c r="AU237" s="14" t="s">
        <v>83</v>
      </c>
    </row>
    <row r="238" spans="1:65" s="2" customFormat="1" ht="24.2" customHeight="1" x14ac:dyDescent="0.2">
      <c r="A238" s="29"/>
      <c r="B238" s="136"/>
      <c r="C238" s="156">
        <v>49</v>
      </c>
      <c r="D238" s="156" t="s">
        <v>249</v>
      </c>
      <c r="E238" s="157" t="s">
        <v>333</v>
      </c>
      <c r="F238" s="158" t="s">
        <v>334</v>
      </c>
      <c r="G238" s="159" t="s">
        <v>126</v>
      </c>
      <c r="H238" s="160">
        <v>24</v>
      </c>
      <c r="I238" s="161"/>
      <c r="J238" s="162">
        <f>ROUND(I238*H238,2)</f>
        <v>0</v>
      </c>
      <c r="K238" s="158" t="s">
        <v>131</v>
      </c>
      <c r="L238" s="163"/>
      <c r="M238" s="164" t="s">
        <v>1</v>
      </c>
      <c r="N238" s="165" t="s">
        <v>38</v>
      </c>
      <c r="O238" s="55"/>
      <c r="P238" s="146">
        <f>O238*H238</f>
        <v>0</v>
      </c>
      <c r="Q238" s="146">
        <v>6.0600000000000003E-3</v>
      </c>
      <c r="R238" s="146">
        <f>Q238*H238</f>
        <v>0.14544000000000001</v>
      </c>
      <c r="S238" s="146">
        <v>0</v>
      </c>
      <c r="T238" s="147">
        <f>S238*H238</f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48" t="s">
        <v>280</v>
      </c>
      <c r="AT238" s="148" t="s">
        <v>249</v>
      </c>
      <c r="AU238" s="148" t="s">
        <v>83</v>
      </c>
      <c r="AY238" s="14" t="s">
        <v>117</v>
      </c>
      <c r="BE238" s="149">
        <f>IF(N238="základní",J238,0)</f>
        <v>0</v>
      </c>
      <c r="BF238" s="149">
        <f>IF(N238="snížená",J238,0)</f>
        <v>0</v>
      </c>
      <c r="BG238" s="149">
        <f>IF(N238="zákl. přenesená",J238,0)</f>
        <v>0</v>
      </c>
      <c r="BH238" s="149">
        <f>IF(N238="sníž. přenesená",J238,0)</f>
        <v>0</v>
      </c>
      <c r="BI238" s="149">
        <f>IF(N238="nulová",J238,0)</f>
        <v>0</v>
      </c>
      <c r="BJ238" s="14" t="s">
        <v>81</v>
      </c>
      <c r="BK238" s="149">
        <f>ROUND(I238*H238,2)</f>
        <v>0</v>
      </c>
      <c r="BL238" s="14" t="s">
        <v>211</v>
      </c>
      <c r="BM238" s="148" t="s">
        <v>335</v>
      </c>
    </row>
    <row r="239" spans="1:65" s="2" customFormat="1" x14ac:dyDescent="0.2">
      <c r="A239" s="29"/>
      <c r="B239" s="30"/>
      <c r="C239" s="29"/>
      <c r="D239" s="150" t="s">
        <v>123</v>
      </c>
      <c r="E239" s="29"/>
      <c r="F239" s="151" t="s">
        <v>334</v>
      </c>
      <c r="G239" s="29"/>
      <c r="H239" s="29"/>
      <c r="I239" s="152"/>
      <c r="J239" s="29"/>
      <c r="K239" s="29"/>
      <c r="L239" s="30"/>
      <c r="M239" s="153"/>
      <c r="N239" s="154"/>
      <c r="O239" s="55"/>
      <c r="P239" s="55"/>
      <c r="Q239" s="55"/>
      <c r="R239" s="55"/>
      <c r="S239" s="55"/>
      <c r="T239" s="56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T239" s="14" t="s">
        <v>123</v>
      </c>
      <c r="AU239" s="14" t="s">
        <v>83</v>
      </c>
    </row>
    <row r="240" spans="1:65" s="2" customFormat="1" ht="24.2" customHeight="1" x14ac:dyDescent="0.2">
      <c r="A240" s="29"/>
      <c r="B240" s="136"/>
      <c r="C240" s="137">
        <v>50</v>
      </c>
      <c r="D240" s="137" t="s">
        <v>119</v>
      </c>
      <c r="E240" s="138" t="s">
        <v>336</v>
      </c>
      <c r="F240" s="139" t="s">
        <v>337</v>
      </c>
      <c r="G240" s="140" t="s">
        <v>126</v>
      </c>
      <c r="H240" s="141">
        <v>2</v>
      </c>
      <c r="I240" s="142"/>
      <c r="J240" s="143">
        <f>ROUND(I240*H240,2)</f>
        <v>0</v>
      </c>
      <c r="K240" s="139" t="s">
        <v>121</v>
      </c>
      <c r="L240" s="30"/>
      <c r="M240" s="144" t="s">
        <v>1</v>
      </c>
      <c r="N240" s="145" t="s">
        <v>38</v>
      </c>
      <c r="O240" s="55"/>
      <c r="P240" s="146">
        <f>O240*H240</f>
        <v>0</v>
      </c>
      <c r="Q240" s="146">
        <v>0</v>
      </c>
      <c r="R240" s="146">
        <f>Q240*H240</f>
        <v>0</v>
      </c>
      <c r="S240" s="146">
        <v>0</v>
      </c>
      <c r="T240" s="147">
        <f>S240*H240</f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48" t="s">
        <v>211</v>
      </c>
      <c r="AT240" s="148" t="s">
        <v>119</v>
      </c>
      <c r="AU240" s="148" t="s">
        <v>83</v>
      </c>
      <c r="AY240" s="14" t="s">
        <v>117</v>
      </c>
      <c r="BE240" s="149">
        <f>IF(N240="základní",J240,0)</f>
        <v>0</v>
      </c>
      <c r="BF240" s="149">
        <f>IF(N240="snížená",J240,0)</f>
        <v>0</v>
      </c>
      <c r="BG240" s="149">
        <f>IF(N240="zákl. přenesená",J240,0)</f>
        <v>0</v>
      </c>
      <c r="BH240" s="149">
        <f>IF(N240="sníž. přenesená",J240,0)</f>
        <v>0</v>
      </c>
      <c r="BI240" s="149">
        <f>IF(N240="nulová",J240,0)</f>
        <v>0</v>
      </c>
      <c r="BJ240" s="14" t="s">
        <v>81</v>
      </c>
      <c r="BK240" s="149">
        <f>ROUND(I240*H240,2)</f>
        <v>0</v>
      </c>
      <c r="BL240" s="14" t="s">
        <v>211</v>
      </c>
      <c r="BM240" s="148" t="s">
        <v>338</v>
      </c>
    </row>
    <row r="241" spans="1:65" s="2" customFormat="1" ht="19.5" x14ac:dyDescent="0.2">
      <c r="A241" s="29"/>
      <c r="B241" s="30"/>
      <c r="C241" s="29"/>
      <c r="D241" s="150" t="s">
        <v>123</v>
      </c>
      <c r="E241" s="29"/>
      <c r="F241" s="151" t="s">
        <v>339</v>
      </c>
      <c r="G241" s="29"/>
      <c r="H241" s="29"/>
      <c r="I241" s="152"/>
      <c r="J241" s="29"/>
      <c r="K241" s="29"/>
      <c r="L241" s="30"/>
      <c r="M241" s="153"/>
      <c r="N241" s="154"/>
      <c r="O241" s="55"/>
      <c r="P241" s="55"/>
      <c r="Q241" s="55"/>
      <c r="R241" s="55"/>
      <c r="S241" s="55"/>
      <c r="T241" s="56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T241" s="14" t="s">
        <v>123</v>
      </c>
      <c r="AU241" s="14" t="s">
        <v>83</v>
      </c>
    </row>
    <row r="242" spans="1:65" s="2" customFormat="1" ht="16.5" customHeight="1" x14ac:dyDescent="0.2">
      <c r="A242" s="29"/>
      <c r="B242" s="136"/>
      <c r="C242" s="156">
        <v>51</v>
      </c>
      <c r="D242" s="156" t="s">
        <v>249</v>
      </c>
      <c r="E242" s="157" t="s">
        <v>340</v>
      </c>
      <c r="F242" s="158" t="s">
        <v>341</v>
      </c>
      <c r="G242" s="159" t="s">
        <v>126</v>
      </c>
      <c r="H242" s="160">
        <v>2</v>
      </c>
      <c r="I242" s="161"/>
      <c r="J242" s="162">
        <f>ROUND(I242*H242,2)</f>
        <v>0</v>
      </c>
      <c r="K242" s="158" t="s">
        <v>131</v>
      </c>
      <c r="L242" s="163"/>
      <c r="M242" s="164" t="s">
        <v>1</v>
      </c>
      <c r="N242" s="165" t="s">
        <v>38</v>
      </c>
      <c r="O242" s="55"/>
      <c r="P242" s="146">
        <f>O242*H242</f>
        <v>0</v>
      </c>
      <c r="Q242" s="146">
        <v>3.96E-3</v>
      </c>
      <c r="R242" s="146">
        <f>Q242*H242</f>
        <v>7.92E-3</v>
      </c>
      <c r="S242" s="146">
        <v>0</v>
      </c>
      <c r="T242" s="147">
        <f>S242*H242</f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48" t="s">
        <v>280</v>
      </c>
      <c r="AT242" s="148" t="s">
        <v>249</v>
      </c>
      <c r="AU242" s="148" t="s">
        <v>83</v>
      </c>
      <c r="AY242" s="14" t="s">
        <v>117</v>
      </c>
      <c r="BE242" s="149">
        <f>IF(N242="základní",J242,0)</f>
        <v>0</v>
      </c>
      <c r="BF242" s="149">
        <f>IF(N242="snížená",J242,0)</f>
        <v>0</v>
      </c>
      <c r="BG242" s="149">
        <f>IF(N242="zákl. přenesená",J242,0)</f>
        <v>0</v>
      </c>
      <c r="BH242" s="149">
        <f>IF(N242="sníž. přenesená",J242,0)</f>
        <v>0</v>
      </c>
      <c r="BI242" s="149">
        <f>IF(N242="nulová",J242,0)</f>
        <v>0</v>
      </c>
      <c r="BJ242" s="14" t="s">
        <v>81</v>
      </c>
      <c r="BK242" s="149">
        <f>ROUND(I242*H242,2)</f>
        <v>0</v>
      </c>
      <c r="BL242" s="14" t="s">
        <v>211</v>
      </c>
      <c r="BM242" s="148" t="s">
        <v>342</v>
      </c>
    </row>
    <row r="243" spans="1:65" s="2" customFormat="1" x14ac:dyDescent="0.2">
      <c r="A243" s="29"/>
      <c r="B243" s="30"/>
      <c r="C243" s="29"/>
      <c r="D243" s="150" t="s">
        <v>123</v>
      </c>
      <c r="E243" s="29"/>
      <c r="F243" s="151" t="s">
        <v>341</v>
      </c>
      <c r="G243" s="29"/>
      <c r="H243" s="29"/>
      <c r="I243" s="152"/>
      <c r="J243" s="29"/>
      <c r="K243" s="29"/>
      <c r="L243" s="30"/>
      <c r="M243" s="153"/>
      <c r="N243" s="154"/>
      <c r="O243" s="55"/>
      <c r="P243" s="55"/>
      <c r="Q243" s="55"/>
      <c r="R243" s="55"/>
      <c r="S243" s="55"/>
      <c r="T243" s="56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T243" s="14" t="s">
        <v>123</v>
      </c>
      <c r="AU243" s="14" t="s">
        <v>83</v>
      </c>
    </row>
    <row r="244" spans="1:65" s="2" customFormat="1" ht="29.25" x14ac:dyDescent="0.2">
      <c r="A244" s="29"/>
      <c r="B244" s="30"/>
      <c r="C244" s="29"/>
      <c r="D244" s="150" t="s">
        <v>142</v>
      </c>
      <c r="E244" s="29"/>
      <c r="F244" s="155" t="s">
        <v>343</v>
      </c>
      <c r="G244" s="29"/>
      <c r="H244" s="29"/>
      <c r="I244" s="152"/>
      <c r="J244" s="29"/>
      <c r="K244" s="29"/>
      <c r="L244" s="30"/>
      <c r="M244" s="153"/>
      <c r="N244" s="154"/>
      <c r="O244" s="55"/>
      <c r="P244" s="55"/>
      <c r="Q244" s="55"/>
      <c r="R244" s="55"/>
      <c r="S244" s="55"/>
      <c r="T244" s="56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T244" s="14" t="s">
        <v>142</v>
      </c>
      <c r="AU244" s="14" t="s">
        <v>83</v>
      </c>
    </row>
    <row r="245" spans="1:65" s="2" customFormat="1" ht="24.2" customHeight="1" x14ac:dyDescent="0.2">
      <c r="A245" s="29"/>
      <c r="B245" s="136"/>
      <c r="C245" s="137">
        <v>52</v>
      </c>
      <c r="D245" s="137" t="s">
        <v>119</v>
      </c>
      <c r="E245" s="138" t="s">
        <v>344</v>
      </c>
      <c r="F245" s="139" t="s">
        <v>345</v>
      </c>
      <c r="G245" s="140" t="s">
        <v>126</v>
      </c>
      <c r="H245" s="141">
        <v>2</v>
      </c>
      <c r="I245" s="142"/>
      <c r="J245" s="143">
        <f>ROUND(I245*H245,2)</f>
        <v>0</v>
      </c>
      <c r="K245" s="139" t="s">
        <v>131</v>
      </c>
      <c r="L245" s="30"/>
      <c r="M245" s="144" t="s">
        <v>1</v>
      </c>
      <c r="N245" s="145" t="s">
        <v>38</v>
      </c>
      <c r="O245" s="55"/>
      <c r="P245" s="146">
        <f>O245*H245</f>
        <v>0</v>
      </c>
      <c r="Q245" s="146">
        <v>0</v>
      </c>
      <c r="R245" s="146">
        <f>Q245*H245</f>
        <v>0</v>
      </c>
      <c r="S245" s="146">
        <v>0</v>
      </c>
      <c r="T245" s="147">
        <f>S245*H245</f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48" t="s">
        <v>211</v>
      </c>
      <c r="AT245" s="148" t="s">
        <v>119</v>
      </c>
      <c r="AU245" s="148" t="s">
        <v>83</v>
      </c>
      <c r="AY245" s="14" t="s">
        <v>117</v>
      </c>
      <c r="BE245" s="149">
        <f>IF(N245="základní",J245,0)</f>
        <v>0</v>
      </c>
      <c r="BF245" s="149">
        <f>IF(N245="snížená",J245,0)</f>
        <v>0</v>
      </c>
      <c r="BG245" s="149">
        <f>IF(N245="zákl. přenesená",J245,0)</f>
        <v>0</v>
      </c>
      <c r="BH245" s="149">
        <f>IF(N245="sníž. přenesená",J245,0)</f>
        <v>0</v>
      </c>
      <c r="BI245" s="149">
        <f>IF(N245="nulová",J245,0)</f>
        <v>0</v>
      </c>
      <c r="BJ245" s="14" t="s">
        <v>81</v>
      </c>
      <c r="BK245" s="149">
        <f>ROUND(I245*H245,2)</f>
        <v>0</v>
      </c>
      <c r="BL245" s="14" t="s">
        <v>211</v>
      </c>
      <c r="BM245" s="148" t="s">
        <v>346</v>
      </c>
    </row>
    <row r="246" spans="1:65" s="2" customFormat="1" x14ac:dyDescent="0.2">
      <c r="A246" s="29"/>
      <c r="B246" s="30"/>
      <c r="C246" s="29"/>
      <c r="D246" s="150" t="s">
        <v>123</v>
      </c>
      <c r="E246" s="29"/>
      <c r="F246" s="151" t="s">
        <v>345</v>
      </c>
      <c r="G246" s="29"/>
      <c r="H246" s="29"/>
      <c r="I246" s="152"/>
      <c r="J246" s="29"/>
      <c r="K246" s="29"/>
      <c r="L246" s="30"/>
      <c r="M246" s="153"/>
      <c r="N246" s="154"/>
      <c r="O246" s="55"/>
      <c r="P246" s="55"/>
      <c r="Q246" s="55"/>
      <c r="R246" s="55"/>
      <c r="S246" s="55"/>
      <c r="T246" s="56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T246" s="14" t="s">
        <v>123</v>
      </c>
      <c r="AU246" s="14" t="s">
        <v>83</v>
      </c>
    </row>
    <row r="247" spans="1:65" s="2" customFormat="1" ht="24.2" customHeight="1" x14ac:dyDescent="0.2">
      <c r="A247" s="29"/>
      <c r="B247" s="136"/>
      <c r="C247" s="156">
        <v>53</v>
      </c>
      <c r="D247" s="156" t="s">
        <v>249</v>
      </c>
      <c r="E247" s="157" t="s">
        <v>347</v>
      </c>
      <c r="F247" s="158" t="s">
        <v>348</v>
      </c>
      <c r="G247" s="159" t="s">
        <v>126</v>
      </c>
      <c r="H247" s="160">
        <v>2</v>
      </c>
      <c r="I247" s="161"/>
      <c r="J247" s="162">
        <f>ROUND(I247*H247,2)</f>
        <v>0</v>
      </c>
      <c r="K247" s="158" t="s">
        <v>131</v>
      </c>
      <c r="L247" s="163"/>
      <c r="M247" s="164" t="s">
        <v>1</v>
      </c>
      <c r="N247" s="165" t="s">
        <v>38</v>
      </c>
      <c r="O247" s="55"/>
      <c r="P247" s="146">
        <f>O247*H247</f>
        <v>0</v>
      </c>
      <c r="Q247" s="146">
        <v>6.0600000000000003E-3</v>
      </c>
      <c r="R247" s="146">
        <f>Q247*H247</f>
        <v>1.2120000000000001E-2</v>
      </c>
      <c r="S247" s="146">
        <v>0</v>
      </c>
      <c r="T247" s="147">
        <f>S247*H247</f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48" t="s">
        <v>280</v>
      </c>
      <c r="AT247" s="148" t="s">
        <v>249</v>
      </c>
      <c r="AU247" s="148" t="s">
        <v>83</v>
      </c>
      <c r="AY247" s="14" t="s">
        <v>117</v>
      </c>
      <c r="BE247" s="149">
        <f>IF(N247="základní",J247,0)</f>
        <v>0</v>
      </c>
      <c r="BF247" s="149">
        <f>IF(N247="snížená",J247,0)</f>
        <v>0</v>
      </c>
      <c r="BG247" s="149">
        <f>IF(N247="zákl. přenesená",J247,0)</f>
        <v>0</v>
      </c>
      <c r="BH247" s="149">
        <f>IF(N247="sníž. přenesená",J247,0)</f>
        <v>0</v>
      </c>
      <c r="BI247" s="149">
        <f>IF(N247="nulová",J247,0)</f>
        <v>0</v>
      </c>
      <c r="BJ247" s="14" t="s">
        <v>81</v>
      </c>
      <c r="BK247" s="149">
        <f>ROUND(I247*H247,2)</f>
        <v>0</v>
      </c>
      <c r="BL247" s="14" t="s">
        <v>211</v>
      </c>
      <c r="BM247" s="148" t="s">
        <v>349</v>
      </c>
    </row>
    <row r="248" spans="1:65" s="2" customFormat="1" ht="19.5" x14ac:dyDescent="0.2">
      <c r="A248" s="29"/>
      <c r="B248" s="30"/>
      <c r="C248" s="29"/>
      <c r="D248" s="150" t="s">
        <v>123</v>
      </c>
      <c r="E248" s="29"/>
      <c r="F248" s="151" t="s">
        <v>348</v>
      </c>
      <c r="G248" s="29"/>
      <c r="H248" s="29"/>
      <c r="I248" s="152"/>
      <c r="J248" s="29"/>
      <c r="K248" s="29"/>
      <c r="L248" s="30"/>
      <c r="M248" s="153"/>
      <c r="N248" s="154"/>
      <c r="O248" s="55"/>
      <c r="P248" s="55"/>
      <c r="Q248" s="55"/>
      <c r="R248" s="55"/>
      <c r="S248" s="55"/>
      <c r="T248" s="56"/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T248" s="14" t="s">
        <v>123</v>
      </c>
      <c r="AU248" s="14" t="s">
        <v>83</v>
      </c>
    </row>
    <row r="249" spans="1:65" s="2" customFormat="1" ht="19.5" x14ac:dyDescent="0.2">
      <c r="A249" s="29"/>
      <c r="B249" s="30"/>
      <c r="C249" s="29"/>
      <c r="D249" s="150" t="s">
        <v>142</v>
      </c>
      <c r="E249" s="29"/>
      <c r="F249" s="155" t="s">
        <v>350</v>
      </c>
      <c r="G249" s="29"/>
      <c r="H249" s="29"/>
      <c r="I249" s="152"/>
      <c r="J249" s="29"/>
      <c r="K249" s="29"/>
      <c r="L249" s="30"/>
      <c r="M249" s="153"/>
      <c r="N249" s="154"/>
      <c r="O249" s="55"/>
      <c r="P249" s="55"/>
      <c r="Q249" s="55"/>
      <c r="R249" s="55"/>
      <c r="S249" s="55"/>
      <c r="T249" s="56"/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T249" s="14" t="s">
        <v>142</v>
      </c>
      <c r="AU249" s="14" t="s">
        <v>83</v>
      </c>
    </row>
    <row r="250" spans="1:65" s="2" customFormat="1" ht="24.2" customHeight="1" x14ac:dyDescent="0.2">
      <c r="A250" s="29"/>
      <c r="B250" s="136"/>
      <c r="C250" s="137">
        <v>54</v>
      </c>
      <c r="D250" s="137" t="s">
        <v>119</v>
      </c>
      <c r="E250" s="138" t="s">
        <v>351</v>
      </c>
      <c r="F250" s="139" t="s">
        <v>352</v>
      </c>
      <c r="G250" s="140" t="s">
        <v>126</v>
      </c>
      <c r="H250" s="141">
        <v>1</v>
      </c>
      <c r="I250" s="142"/>
      <c r="J250" s="143">
        <f>ROUND(I250*H250,2)</f>
        <v>0</v>
      </c>
      <c r="K250" s="139" t="s">
        <v>131</v>
      </c>
      <c r="L250" s="30"/>
      <c r="M250" s="144" t="s">
        <v>1</v>
      </c>
      <c r="N250" s="145" t="s">
        <v>38</v>
      </c>
      <c r="O250" s="55"/>
      <c r="P250" s="146">
        <f>O250*H250</f>
        <v>0</v>
      </c>
      <c r="Q250" s="146">
        <v>0</v>
      </c>
      <c r="R250" s="146">
        <f>Q250*H250</f>
        <v>0</v>
      </c>
      <c r="S250" s="146">
        <v>0</v>
      </c>
      <c r="T250" s="147">
        <f>S250*H250</f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48" t="s">
        <v>211</v>
      </c>
      <c r="AT250" s="148" t="s">
        <v>119</v>
      </c>
      <c r="AU250" s="148" t="s">
        <v>83</v>
      </c>
      <c r="AY250" s="14" t="s">
        <v>117</v>
      </c>
      <c r="BE250" s="149">
        <f>IF(N250="základní",J250,0)</f>
        <v>0</v>
      </c>
      <c r="BF250" s="149">
        <f>IF(N250="snížená",J250,0)</f>
        <v>0</v>
      </c>
      <c r="BG250" s="149">
        <f>IF(N250="zákl. přenesená",J250,0)</f>
        <v>0</v>
      </c>
      <c r="BH250" s="149">
        <f>IF(N250="sníž. přenesená",J250,0)</f>
        <v>0</v>
      </c>
      <c r="BI250" s="149">
        <f>IF(N250="nulová",J250,0)</f>
        <v>0</v>
      </c>
      <c r="BJ250" s="14" t="s">
        <v>81</v>
      </c>
      <c r="BK250" s="149">
        <f>ROUND(I250*H250,2)</f>
        <v>0</v>
      </c>
      <c r="BL250" s="14" t="s">
        <v>211</v>
      </c>
      <c r="BM250" s="148" t="s">
        <v>353</v>
      </c>
    </row>
    <row r="251" spans="1:65" s="2" customFormat="1" x14ac:dyDescent="0.2">
      <c r="A251" s="29"/>
      <c r="B251" s="30"/>
      <c r="C251" s="29"/>
      <c r="D251" s="150" t="s">
        <v>123</v>
      </c>
      <c r="E251" s="29"/>
      <c r="F251" s="151" t="s">
        <v>352</v>
      </c>
      <c r="G251" s="29"/>
      <c r="H251" s="29"/>
      <c r="I251" s="152"/>
      <c r="J251" s="29"/>
      <c r="K251" s="29"/>
      <c r="L251" s="30"/>
      <c r="M251" s="153"/>
      <c r="N251" s="154"/>
      <c r="O251" s="55"/>
      <c r="P251" s="55"/>
      <c r="Q251" s="55"/>
      <c r="R251" s="55"/>
      <c r="S251" s="55"/>
      <c r="T251" s="56"/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T251" s="14" t="s">
        <v>123</v>
      </c>
      <c r="AU251" s="14" t="s">
        <v>83</v>
      </c>
    </row>
    <row r="252" spans="1:65" s="2" customFormat="1" ht="19.5" x14ac:dyDescent="0.2">
      <c r="A252" s="29"/>
      <c r="B252" s="30"/>
      <c r="C252" s="29"/>
      <c r="D252" s="150" t="s">
        <v>142</v>
      </c>
      <c r="E252" s="29"/>
      <c r="F252" s="155" t="s">
        <v>354</v>
      </c>
      <c r="G252" s="29"/>
      <c r="H252" s="29"/>
      <c r="I252" s="152"/>
      <c r="J252" s="29"/>
      <c r="K252" s="29"/>
      <c r="L252" s="30"/>
      <c r="M252" s="153"/>
      <c r="N252" s="154"/>
      <c r="O252" s="55"/>
      <c r="P252" s="55"/>
      <c r="Q252" s="55"/>
      <c r="R252" s="55"/>
      <c r="S252" s="55"/>
      <c r="T252" s="56"/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T252" s="14" t="s">
        <v>142</v>
      </c>
      <c r="AU252" s="14" t="s">
        <v>83</v>
      </c>
    </row>
    <row r="253" spans="1:65" s="2" customFormat="1" ht="24.2" customHeight="1" x14ac:dyDescent="0.2">
      <c r="A253" s="29"/>
      <c r="B253" s="136"/>
      <c r="C253" s="156">
        <v>55</v>
      </c>
      <c r="D253" s="156" t="s">
        <v>249</v>
      </c>
      <c r="E253" s="157" t="s">
        <v>355</v>
      </c>
      <c r="F253" s="158" t="s">
        <v>356</v>
      </c>
      <c r="G253" s="159" t="s">
        <v>126</v>
      </c>
      <c r="H253" s="160">
        <v>1</v>
      </c>
      <c r="I253" s="161"/>
      <c r="J253" s="162">
        <f>ROUND(I253*H253,2)</f>
        <v>0</v>
      </c>
      <c r="K253" s="158" t="s">
        <v>131</v>
      </c>
      <c r="L253" s="163"/>
      <c r="M253" s="164" t="s">
        <v>1</v>
      </c>
      <c r="N253" s="165" t="s">
        <v>38</v>
      </c>
      <c r="O253" s="55"/>
      <c r="P253" s="146">
        <f>O253*H253</f>
        <v>0</v>
      </c>
      <c r="Q253" s="146">
        <v>6.0600000000000003E-3</v>
      </c>
      <c r="R253" s="146">
        <f>Q253*H253</f>
        <v>6.0600000000000003E-3</v>
      </c>
      <c r="S253" s="146">
        <v>0</v>
      </c>
      <c r="T253" s="147">
        <f>S253*H253</f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48" t="s">
        <v>280</v>
      </c>
      <c r="AT253" s="148" t="s">
        <v>249</v>
      </c>
      <c r="AU253" s="148" t="s">
        <v>83</v>
      </c>
      <c r="AY253" s="14" t="s">
        <v>117</v>
      </c>
      <c r="BE253" s="149">
        <f>IF(N253="základní",J253,0)</f>
        <v>0</v>
      </c>
      <c r="BF253" s="149">
        <f>IF(N253="snížená",J253,0)</f>
        <v>0</v>
      </c>
      <c r="BG253" s="149">
        <f>IF(N253="zákl. přenesená",J253,0)</f>
        <v>0</v>
      </c>
      <c r="BH253" s="149">
        <f>IF(N253="sníž. přenesená",J253,0)</f>
        <v>0</v>
      </c>
      <c r="BI253" s="149">
        <f>IF(N253="nulová",J253,0)</f>
        <v>0</v>
      </c>
      <c r="BJ253" s="14" t="s">
        <v>81</v>
      </c>
      <c r="BK253" s="149">
        <f>ROUND(I253*H253,2)</f>
        <v>0</v>
      </c>
      <c r="BL253" s="14" t="s">
        <v>211</v>
      </c>
      <c r="BM253" s="148" t="s">
        <v>357</v>
      </c>
    </row>
    <row r="254" spans="1:65" s="2" customFormat="1" x14ac:dyDescent="0.2">
      <c r="A254" s="29"/>
      <c r="B254" s="30"/>
      <c r="C254" s="29"/>
      <c r="D254" s="150" t="s">
        <v>123</v>
      </c>
      <c r="E254" s="29"/>
      <c r="F254" s="151" t="s">
        <v>356</v>
      </c>
      <c r="G254" s="29"/>
      <c r="H254" s="29"/>
      <c r="I254" s="152"/>
      <c r="J254" s="29"/>
      <c r="K254" s="29"/>
      <c r="L254" s="30"/>
      <c r="M254" s="153"/>
      <c r="N254" s="154"/>
      <c r="O254" s="55"/>
      <c r="P254" s="55"/>
      <c r="Q254" s="55"/>
      <c r="R254" s="55"/>
      <c r="S254" s="55"/>
      <c r="T254" s="56"/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T254" s="14" t="s">
        <v>123</v>
      </c>
      <c r="AU254" s="14" t="s">
        <v>83</v>
      </c>
    </row>
    <row r="255" spans="1:65" s="2" customFormat="1" ht="24.2" customHeight="1" x14ac:dyDescent="0.2">
      <c r="A255" s="29"/>
      <c r="B255" s="136"/>
      <c r="C255" s="137">
        <v>56</v>
      </c>
      <c r="D255" s="137" t="s">
        <v>119</v>
      </c>
      <c r="E255" s="138" t="s">
        <v>358</v>
      </c>
      <c r="F255" s="139" t="s">
        <v>359</v>
      </c>
      <c r="G255" s="140" t="s">
        <v>126</v>
      </c>
      <c r="H255" s="141">
        <v>1</v>
      </c>
      <c r="I255" s="142"/>
      <c r="J255" s="143">
        <f>ROUND(I255*H255,2)</f>
        <v>0</v>
      </c>
      <c r="K255" s="139" t="s">
        <v>131</v>
      </c>
      <c r="L255" s="30"/>
      <c r="M255" s="144" t="s">
        <v>1</v>
      </c>
      <c r="N255" s="145" t="s">
        <v>38</v>
      </c>
      <c r="O255" s="55"/>
      <c r="P255" s="146">
        <f>O255*H255</f>
        <v>0</v>
      </c>
      <c r="Q255" s="146">
        <v>0</v>
      </c>
      <c r="R255" s="146">
        <f>Q255*H255</f>
        <v>0</v>
      </c>
      <c r="S255" s="146">
        <v>0</v>
      </c>
      <c r="T255" s="147">
        <f>S255*H255</f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48" t="s">
        <v>211</v>
      </c>
      <c r="AT255" s="148" t="s">
        <v>119</v>
      </c>
      <c r="AU255" s="148" t="s">
        <v>83</v>
      </c>
      <c r="AY255" s="14" t="s">
        <v>117</v>
      </c>
      <c r="BE255" s="149">
        <f>IF(N255="základní",J255,0)</f>
        <v>0</v>
      </c>
      <c r="BF255" s="149">
        <f>IF(N255="snížená",J255,0)</f>
        <v>0</v>
      </c>
      <c r="BG255" s="149">
        <f>IF(N255="zákl. přenesená",J255,0)</f>
        <v>0</v>
      </c>
      <c r="BH255" s="149">
        <f>IF(N255="sníž. přenesená",J255,0)</f>
        <v>0</v>
      </c>
      <c r="BI255" s="149">
        <f>IF(N255="nulová",J255,0)</f>
        <v>0</v>
      </c>
      <c r="BJ255" s="14" t="s">
        <v>81</v>
      </c>
      <c r="BK255" s="149">
        <f>ROUND(I255*H255,2)</f>
        <v>0</v>
      </c>
      <c r="BL255" s="14" t="s">
        <v>211</v>
      </c>
      <c r="BM255" s="148" t="s">
        <v>360</v>
      </c>
    </row>
    <row r="256" spans="1:65" s="2" customFormat="1" x14ac:dyDescent="0.2">
      <c r="A256" s="29"/>
      <c r="B256" s="30"/>
      <c r="C256" s="29"/>
      <c r="D256" s="150" t="s">
        <v>123</v>
      </c>
      <c r="E256" s="29"/>
      <c r="F256" s="151" t="s">
        <v>352</v>
      </c>
      <c r="G256" s="29"/>
      <c r="H256" s="29"/>
      <c r="I256" s="152"/>
      <c r="J256" s="29"/>
      <c r="K256" s="29"/>
      <c r="L256" s="30"/>
      <c r="M256" s="153"/>
      <c r="N256" s="154"/>
      <c r="O256" s="55"/>
      <c r="P256" s="55"/>
      <c r="Q256" s="55"/>
      <c r="R256" s="55"/>
      <c r="S256" s="55"/>
      <c r="T256" s="56"/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T256" s="14" t="s">
        <v>123</v>
      </c>
      <c r="AU256" s="14" t="s">
        <v>83</v>
      </c>
    </row>
    <row r="257" spans="1:65" s="2" customFormat="1" ht="19.5" x14ac:dyDescent="0.2">
      <c r="A257" s="29"/>
      <c r="B257" s="30"/>
      <c r="C257" s="29"/>
      <c r="D257" s="150" t="s">
        <v>142</v>
      </c>
      <c r="E257" s="29"/>
      <c r="F257" s="155" t="s">
        <v>354</v>
      </c>
      <c r="G257" s="29"/>
      <c r="H257" s="29"/>
      <c r="I257" s="152"/>
      <c r="J257" s="29"/>
      <c r="K257" s="29"/>
      <c r="L257" s="30"/>
      <c r="M257" s="153"/>
      <c r="N257" s="154"/>
      <c r="O257" s="55"/>
      <c r="P257" s="55"/>
      <c r="Q257" s="55"/>
      <c r="R257" s="55"/>
      <c r="S257" s="55"/>
      <c r="T257" s="56"/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T257" s="14" t="s">
        <v>142</v>
      </c>
      <c r="AU257" s="14" t="s">
        <v>83</v>
      </c>
    </row>
    <row r="258" spans="1:65" s="2" customFormat="1" ht="24.2" customHeight="1" x14ac:dyDescent="0.2">
      <c r="A258" s="29"/>
      <c r="B258" s="136"/>
      <c r="C258" s="156">
        <v>57</v>
      </c>
      <c r="D258" s="156" t="s">
        <v>249</v>
      </c>
      <c r="E258" s="157" t="s">
        <v>361</v>
      </c>
      <c r="F258" s="158" t="s">
        <v>362</v>
      </c>
      <c r="G258" s="159" t="s">
        <v>126</v>
      </c>
      <c r="H258" s="160">
        <v>1</v>
      </c>
      <c r="I258" s="161"/>
      <c r="J258" s="162">
        <f>ROUND(I258*H258,2)</f>
        <v>0</v>
      </c>
      <c r="K258" s="158" t="s">
        <v>131</v>
      </c>
      <c r="L258" s="163"/>
      <c r="M258" s="164" t="s">
        <v>1</v>
      </c>
      <c r="N258" s="165" t="s">
        <v>38</v>
      </c>
      <c r="O258" s="55"/>
      <c r="P258" s="146">
        <f>O258*H258</f>
        <v>0</v>
      </c>
      <c r="Q258" s="146">
        <v>6.0600000000000003E-3</v>
      </c>
      <c r="R258" s="146">
        <f>Q258*H258</f>
        <v>6.0600000000000003E-3</v>
      </c>
      <c r="S258" s="146">
        <v>0</v>
      </c>
      <c r="T258" s="147">
        <f>S258*H258</f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48" t="s">
        <v>280</v>
      </c>
      <c r="AT258" s="148" t="s">
        <v>249</v>
      </c>
      <c r="AU258" s="148" t="s">
        <v>83</v>
      </c>
      <c r="AY258" s="14" t="s">
        <v>117</v>
      </c>
      <c r="BE258" s="149">
        <f>IF(N258="základní",J258,0)</f>
        <v>0</v>
      </c>
      <c r="BF258" s="149">
        <f>IF(N258="snížená",J258,0)</f>
        <v>0</v>
      </c>
      <c r="BG258" s="149">
        <f>IF(N258="zákl. přenesená",J258,0)</f>
        <v>0</v>
      </c>
      <c r="BH258" s="149">
        <f>IF(N258="sníž. přenesená",J258,0)</f>
        <v>0</v>
      </c>
      <c r="BI258" s="149">
        <f>IF(N258="nulová",J258,0)</f>
        <v>0</v>
      </c>
      <c r="BJ258" s="14" t="s">
        <v>81</v>
      </c>
      <c r="BK258" s="149">
        <f>ROUND(I258*H258,2)</f>
        <v>0</v>
      </c>
      <c r="BL258" s="14" t="s">
        <v>211</v>
      </c>
      <c r="BM258" s="148" t="s">
        <v>363</v>
      </c>
    </row>
    <row r="259" spans="1:65" s="2" customFormat="1" x14ac:dyDescent="0.2">
      <c r="A259" s="29"/>
      <c r="B259" s="30"/>
      <c r="C259" s="29"/>
      <c r="D259" s="150" t="s">
        <v>123</v>
      </c>
      <c r="E259" s="29"/>
      <c r="F259" s="151" t="s">
        <v>364</v>
      </c>
      <c r="G259" s="29"/>
      <c r="H259" s="29"/>
      <c r="I259" s="152"/>
      <c r="J259" s="29"/>
      <c r="K259" s="29"/>
      <c r="L259" s="30"/>
      <c r="M259" s="153"/>
      <c r="N259" s="154"/>
      <c r="O259" s="55"/>
      <c r="P259" s="55"/>
      <c r="Q259" s="55"/>
      <c r="R259" s="55"/>
      <c r="S259" s="55"/>
      <c r="T259" s="56"/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T259" s="14" t="s">
        <v>123</v>
      </c>
      <c r="AU259" s="14" t="s">
        <v>83</v>
      </c>
    </row>
    <row r="260" spans="1:65" s="2" customFormat="1" ht="33" customHeight="1" x14ac:dyDescent="0.2">
      <c r="A260" s="29"/>
      <c r="B260" s="136"/>
      <c r="C260" s="137">
        <v>58</v>
      </c>
      <c r="D260" s="137" t="s">
        <v>119</v>
      </c>
      <c r="E260" s="138" t="s">
        <v>365</v>
      </c>
      <c r="F260" s="139" t="s">
        <v>366</v>
      </c>
      <c r="G260" s="140" t="s">
        <v>214</v>
      </c>
      <c r="H260" s="141">
        <v>630</v>
      </c>
      <c r="I260" s="142"/>
      <c r="J260" s="143">
        <f>ROUND(I260*H260,2)</f>
        <v>0</v>
      </c>
      <c r="K260" s="139" t="s">
        <v>121</v>
      </c>
      <c r="L260" s="30"/>
      <c r="M260" s="144" t="s">
        <v>1</v>
      </c>
      <c r="N260" s="145" t="s">
        <v>38</v>
      </c>
      <c r="O260" s="55"/>
      <c r="P260" s="146">
        <f>O260*H260</f>
        <v>0</v>
      </c>
      <c r="Q260" s="146">
        <v>0</v>
      </c>
      <c r="R260" s="146">
        <f>Q260*H260</f>
        <v>0</v>
      </c>
      <c r="S260" s="146">
        <v>0</v>
      </c>
      <c r="T260" s="147">
        <f>S260*H260</f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48" t="s">
        <v>211</v>
      </c>
      <c r="AT260" s="148" t="s">
        <v>119</v>
      </c>
      <c r="AU260" s="148" t="s">
        <v>83</v>
      </c>
      <c r="AY260" s="14" t="s">
        <v>117</v>
      </c>
      <c r="BE260" s="149">
        <f>IF(N260="základní",J260,0)</f>
        <v>0</v>
      </c>
      <c r="BF260" s="149">
        <f>IF(N260="snížená",J260,0)</f>
        <v>0</v>
      </c>
      <c r="BG260" s="149">
        <f>IF(N260="zákl. přenesená",J260,0)</f>
        <v>0</v>
      </c>
      <c r="BH260" s="149">
        <f>IF(N260="sníž. přenesená",J260,0)</f>
        <v>0</v>
      </c>
      <c r="BI260" s="149">
        <f>IF(N260="nulová",J260,0)</f>
        <v>0</v>
      </c>
      <c r="BJ260" s="14" t="s">
        <v>81</v>
      </c>
      <c r="BK260" s="149">
        <f>ROUND(I260*H260,2)</f>
        <v>0</v>
      </c>
      <c r="BL260" s="14" t="s">
        <v>211</v>
      </c>
      <c r="BM260" s="148" t="s">
        <v>367</v>
      </c>
    </row>
    <row r="261" spans="1:65" s="2" customFormat="1" ht="29.25" x14ac:dyDescent="0.2">
      <c r="A261" s="29"/>
      <c r="B261" s="30"/>
      <c r="C261" s="29"/>
      <c r="D261" s="150" t="s">
        <v>123</v>
      </c>
      <c r="E261" s="29"/>
      <c r="F261" s="151" t="s">
        <v>368</v>
      </c>
      <c r="G261" s="29"/>
      <c r="H261" s="29"/>
      <c r="I261" s="152"/>
      <c r="J261" s="29"/>
      <c r="K261" s="29"/>
      <c r="L261" s="30"/>
      <c r="M261" s="153"/>
      <c r="N261" s="154"/>
      <c r="O261" s="55"/>
      <c r="P261" s="55"/>
      <c r="Q261" s="55"/>
      <c r="R261" s="55"/>
      <c r="S261" s="55"/>
      <c r="T261" s="56"/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T261" s="14" t="s">
        <v>123</v>
      </c>
      <c r="AU261" s="14" t="s">
        <v>83</v>
      </c>
    </row>
    <row r="262" spans="1:65" s="2" customFormat="1" ht="16.5" customHeight="1" x14ac:dyDescent="0.2">
      <c r="A262" s="29"/>
      <c r="B262" s="136"/>
      <c r="C262" s="156">
        <v>59</v>
      </c>
      <c r="D262" s="156" t="s">
        <v>249</v>
      </c>
      <c r="E262" s="157" t="s">
        <v>369</v>
      </c>
      <c r="F262" s="158" t="s">
        <v>370</v>
      </c>
      <c r="G262" s="159" t="s">
        <v>371</v>
      </c>
      <c r="H262" s="160">
        <v>20</v>
      </c>
      <c r="I262" s="161"/>
      <c r="J262" s="162">
        <f>ROUND(I262*H262,2)</f>
        <v>0</v>
      </c>
      <c r="K262" s="158" t="s">
        <v>121</v>
      </c>
      <c r="L262" s="163"/>
      <c r="M262" s="164" t="s">
        <v>1</v>
      </c>
      <c r="N262" s="165" t="s">
        <v>38</v>
      </c>
      <c r="O262" s="55"/>
      <c r="P262" s="146">
        <f>O262*H262</f>
        <v>0</v>
      </c>
      <c r="Q262" s="146">
        <v>1E-3</v>
      </c>
      <c r="R262" s="146">
        <f>Q262*H262</f>
        <v>0.02</v>
      </c>
      <c r="S262" s="146">
        <v>0</v>
      </c>
      <c r="T262" s="147">
        <f>S262*H262</f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48" t="s">
        <v>280</v>
      </c>
      <c r="AT262" s="148" t="s">
        <v>249</v>
      </c>
      <c r="AU262" s="148" t="s">
        <v>83</v>
      </c>
      <c r="AY262" s="14" t="s">
        <v>117</v>
      </c>
      <c r="BE262" s="149">
        <f>IF(N262="základní",J262,0)</f>
        <v>0</v>
      </c>
      <c r="BF262" s="149">
        <f>IF(N262="snížená",J262,0)</f>
        <v>0</v>
      </c>
      <c r="BG262" s="149">
        <f>IF(N262="zákl. přenesená",J262,0)</f>
        <v>0</v>
      </c>
      <c r="BH262" s="149">
        <f>IF(N262="sníž. přenesená",J262,0)</f>
        <v>0</v>
      </c>
      <c r="BI262" s="149">
        <f>IF(N262="nulová",J262,0)</f>
        <v>0</v>
      </c>
      <c r="BJ262" s="14" t="s">
        <v>81</v>
      </c>
      <c r="BK262" s="149">
        <f>ROUND(I262*H262,2)</f>
        <v>0</v>
      </c>
      <c r="BL262" s="14" t="s">
        <v>211</v>
      </c>
      <c r="BM262" s="148" t="s">
        <v>372</v>
      </c>
    </row>
    <row r="263" spans="1:65" s="2" customFormat="1" x14ac:dyDescent="0.2">
      <c r="A263" s="29"/>
      <c r="B263" s="30"/>
      <c r="C263" s="29"/>
      <c r="D263" s="150" t="s">
        <v>123</v>
      </c>
      <c r="E263" s="29"/>
      <c r="F263" s="151" t="s">
        <v>370</v>
      </c>
      <c r="G263" s="29"/>
      <c r="H263" s="29"/>
      <c r="I263" s="152"/>
      <c r="J263" s="29"/>
      <c r="K263" s="29"/>
      <c r="L263" s="30"/>
      <c r="M263" s="153"/>
      <c r="N263" s="154"/>
      <c r="O263" s="55"/>
      <c r="P263" s="55"/>
      <c r="Q263" s="55"/>
      <c r="R263" s="55"/>
      <c r="S263" s="55"/>
      <c r="T263" s="56"/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T263" s="14" t="s">
        <v>123</v>
      </c>
      <c r="AU263" s="14" t="s">
        <v>83</v>
      </c>
    </row>
    <row r="264" spans="1:65" s="2" customFormat="1" ht="16.5" customHeight="1" x14ac:dyDescent="0.2">
      <c r="A264" s="29"/>
      <c r="B264" s="136"/>
      <c r="C264" s="156">
        <v>60</v>
      </c>
      <c r="D264" s="156" t="s">
        <v>249</v>
      </c>
      <c r="E264" s="157" t="s">
        <v>373</v>
      </c>
      <c r="F264" s="158" t="s">
        <v>374</v>
      </c>
      <c r="G264" s="159" t="s">
        <v>371</v>
      </c>
      <c r="H264" s="160">
        <v>610</v>
      </c>
      <c r="I264" s="161"/>
      <c r="J264" s="162">
        <f>ROUND(I264*H264,2)</f>
        <v>0</v>
      </c>
      <c r="K264" s="158" t="s">
        <v>121</v>
      </c>
      <c r="L264" s="163"/>
      <c r="M264" s="164" t="s">
        <v>1</v>
      </c>
      <c r="N264" s="165" t="s">
        <v>38</v>
      </c>
      <c r="O264" s="55"/>
      <c r="P264" s="146">
        <f>O264*H264</f>
        <v>0</v>
      </c>
      <c r="Q264" s="146">
        <v>1E-3</v>
      </c>
      <c r="R264" s="146">
        <f>Q264*H264</f>
        <v>0.61</v>
      </c>
      <c r="S264" s="146">
        <v>0</v>
      </c>
      <c r="T264" s="147">
        <f>S264*H264</f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48" t="s">
        <v>280</v>
      </c>
      <c r="AT264" s="148" t="s">
        <v>249</v>
      </c>
      <c r="AU264" s="148" t="s">
        <v>83</v>
      </c>
      <c r="AY264" s="14" t="s">
        <v>117</v>
      </c>
      <c r="BE264" s="149">
        <f>IF(N264="základní",J264,0)</f>
        <v>0</v>
      </c>
      <c r="BF264" s="149">
        <f>IF(N264="snížená",J264,0)</f>
        <v>0</v>
      </c>
      <c r="BG264" s="149">
        <f>IF(N264="zákl. přenesená",J264,0)</f>
        <v>0</v>
      </c>
      <c r="BH264" s="149">
        <f>IF(N264="sníž. přenesená",J264,0)</f>
        <v>0</v>
      </c>
      <c r="BI264" s="149">
        <f>IF(N264="nulová",J264,0)</f>
        <v>0</v>
      </c>
      <c r="BJ264" s="14" t="s">
        <v>81</v>
      </c>
      <c r="BK264" s="149">
        <f>ROUND(I264*H264,2)</f>
        <v>0</v>
      </c>
      <c r="BL264" s="14" t="s">
        <v>211</v>
      </c>
      <c r="BM264" s="148" t="s">
        <v>375</v>
      </c>
    </row>
    <row r="265" spans="1:65" s="2" customFormat="1" x14ac:dyDescent="0.2">
      <c r="A265" s="29"/>
      <c r="B265" s="30"/>
      <c r="C265" s="29"/>
      <c r="D265" s="150" t="s">
        <v>123</v>
      </c>
      <c r="E265" s="29"/>
      <c r="F265" s="151" t="s">
        <v>374</v>
      </c>
      <c r="G265" s="29"/>
      <c r="H265" s="29"/>
      <c r="I265" s="152"/>
      <c r="J265" s="29"/>
      <c r="K265" s="29"/>
      <c r="L265" s="30"/>
      <c r="M265" s="153"/>
      <c r="N265" s="154"/>
      <c r="O265" s="55"/>
      <c r="P265" s="55"/>
      <c r="Q265" s="55"/>
      <c r="R265" s="55"/>
      <c r="S265" s="55"/>
      <c r="T265" s="56"/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T265" s="14" t="s">
        <v>123</v>
      </c>
      <c r="AU265" s="14" t="s">
        <v>83</v>
      </c>
    </row>
    <row r="266" spans="1:65" s="2" customFormat="1" ht="44.25" customHeight="1" x14ac:dyDescent="0.2">
      <c r="A266" s="29"/>
      <c r="B266" s="136"/>
      <c r="C266" s="137">
        <v>61</v>
      </c>
      <c r="D266" s="137" t="s">
        <v>119</v>
      </c>
      <c r="E266" s="138" t="s">
        <v>376</v>
      </c>
      <c r="F266" s="139" t="s">
        <v>377</v>
      </c>
      <c r="G266" s="140" t="s">
        <v>126</v>
      </c>
      <c r="H266" s="141">
        <v>1</v>
      </c>
      <c r="I266" s="142"/>
      <c r="J266" s="143">
        <f>ROUND(I266*H266,2)</f>
        <v>0</v>
      </c>
      <c r="K266" s="139" t="s">
        <v>121</v>
      </c>
      <c r="L266" s="30"/>
      <c r="M266" s="144" t="s">
        <v>1</v>
      </c>
      <c r="N266" s="145" t="s">
        <v>38</v>
      </c>
      <c r="O266" s="55"/>
      <c r="P266" s="146">
        <f>O266*H266</f>
        <v>0</v>
      </c>
      <c r="Q266" s="146">
        <v>1.8416000000000001E-3</v>
      </c>
      <c r="R266" s="146">
        <f>Q266*H266</f>
        <v>1.8416000000000001E-3</v>
      </c>
      <c r="S266" s="146">
        <v>0</v>
      </c>
      <c r="T266" s="147">
        <f>S266*H266</f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48" t="s">
        <v>211</v>
      </c>
      <c r="AT266" s="148" t="s">
        <v>119</v>
      </c>
      <c r="AU266" s="148" t="s">
        <v>83</v>
      </c>
      <c r="AY266" s="14" t="s">
        <v>117</v>
      </c>
      <c r="BE266" s="149">
        <f>IF(N266="základní",J266,0)</f>
        <v>0</v>
      </c>
      <c r="BF266" s="149">
        <f>IF(N266="snížená",J266,0)</f>
        <v>0</v>
      </c>
      <c r="BG266" s="149">
        <f>IF(N266="zákl. přenesená",J266,0)</f>
        <v>0</v>
      </c>
      <c r="BH266" s="149">
        <f>IF(N266="sníž. přenesená",J266,0)</f>
        <v>0</v>
      </c>
      <c r="BI266" s="149">
        <f>IF(N266="nulová",J266,0)</f>
        <v>0</v>
      </c>
      <c r="BJ266" s="14" t="s">
        <v>81</v>
      </c>
      <c r="BK266" s="149">
        <f>ROUND(I266*H266,2)</f>
        <v>0</v>
      </c>
      <c r="BL266" s="14" t="s">
        <v>211</v>
      </c>
      <c r="BM266" s="148" t="s">
        <v>378</v>
      </c>
    </row>
    <row r="267" spans="1:65" s="2" customFormat="1" ht="29.25" x14ac:dyDescent="0.2">
      <c r="A267" s="29"/>
      <c r="B267" s="30"/>
      <c r="C267" s="29"/>
      <c r="D267" s="150" t="s">
        <v>123</v>
      </c>
      <c r="E267" s="29"/>
      <c r="F267" s="151" t="s">
        <v>379</v>
      </c>
      <c r="G267" s="29"/>
      <c r="H267" s="29"/>
      <c r="I267" s="152"/>
      <c r="J267" s="29"/>
      <c r="K267" s="29"/>
      <c r="L267" s="30"/>
      <c r="M267" s="153"/>
      <c r="N267" s="154"/>
      <c r="O267" s="55"/>
      <c r="P267" s="55"/>
      <c r="Q267" s="55"/>
      <c r="R267" s="55"/>
      <c r="S267" s="55"/>
      <c r="T267" s="56"/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T267" s="14" t="s">
        <v>123</v>
      </c>
      <c r="AU267" s="14" t="s">
        <v>83</v>
      </c>
    </row>
    <row r="268" spans="1:65" s="2" customFormat="1" ht="16.5" customHeight="1" x14ac:dyDescent="0.2">
      <c r="A268" s="29"/>
      <c r="B268" s="136"/>
      <c r="C268" s="137">
        <v>62</v>
      </c>
      <c r="D268" s="137" t="s">
        <v>119</v>
      </c>
      <c r="E268" s="138" t="s">
        <v>380</v>
      </c>
      <c r="F268" s="139" t="s">
        <v>381</v>
      </c>
      <c r="G268" s="140" t="s">
        <v>126</v>
      </c>
      <c r="H268" s="141">
        <v>16</v>
      </c>
      <c r="I268" s="142"/>
      <c r="J268" s="143">
        <f>ROUND(I268*H268,2)</f>
        <v>0</v>
      </c>
      <c r="K268" s="139" t="s">
        <v>131</v>
      </c>
      <c r="L268" s="30"/>
      <c r="M268" s="144" t="s">
        <v>1</v>
      </c>
      <c r="N268" s="145" t="s">
        <v>38</v>
      </c>
      <c r="O268" s="55"/>
      <c r="P268" s="146">
        <f>O268*H268</f>
        <v>0</v>
      </c>
      <c r="Q268" s="146">
        <v>0</v>
      </c>
      <c r="R268" s="146">
        <f>Q268*H268</f>
        <v>0</v>
      </c>
      <c r="S268" s="146">
        <v>0</v>
      </c>
      <c r="T268" s="147">
        <f>S268*H268</f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48" t="s">
        <v>211</v>
      </c>
      <c r="AT268" s="148" t="s">
        <v>119</v>
      </c>
      <c r="AU268" s="148" t="s">
        <v>83</v>
      </c>
      <c r="AY268" s="14" t="s">
        <v>117</v>
      </c>
      <c r="BE268" s="149">
        <f>IF(N268="základní",J268,0)</f>
        <v>0</v>
      </c>
      <c r="BF268" s="149">
        <f>IF(N268="snížená",J268,0)</f>
        <v>0</v>
      </c>
      <c r="BG268" s="149">
        <f>IF(N268="zákl. přenesená",J268,0)</f>
        <v>0</v>
      </c>
      <c r="BH268" s="149">
        <f>IF(N268="sníž. přenesená",J268,0)</f>
        <v>0</v>
      </c>
      <c r="BI268" s="149">
        <f>IF(N268="nulová",J268,0)</f>
        <v>0</v>
      </c>
      <c r="BJ268" s="14" t="s">
        <v>81</v>
      </c>
      <c r="BK268" s="149">
        <f>ROUND(I268*H268,2)</f>
        <v>0</v>
      </c>
      <c r="BL268" s="14" t="s">
        <v>211</v>
      </c>
      <c r="BM268" s="148" t="s">
        <v>382</v>
      </c>
    </row>
    <row r="269" spans="1:65" s="2" customFormat="1" ht="39" x14ac:dyDescent="0.2">
      <c r="A269" s="29"/>
      <c r="B269" s="30"/>
      <c r="C269" s="29"/>
      <c r="D269" s="150" t="s">
        <v>123</v>
      </c>
      <c r="E269" s="29"/>
      <c r="F269" s="151" t="s">
        <v>383</v>
      </c>
      <c r="G269" s="29"/>
      <c r="H269" s="29"/>
      <c r="I269" s="152"/>
      <c r="J269" s="29"/>
      <c r="K269" s="29"/>
      <c r="L269" s="30"/>
      <c r="M269" s="153"/>
      <c r="N269" s="154"/>
      <c r="O269" s="55"/>
      <c r="P269" s="55"/>
      <c r="Q269" s="55"/>
      <c r="R269" s="55"/>
      <c r="S269" s="55"/>
      <c r="T269" s="56"/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T269" s="14" t="s">
        <v>123</v>
      </c>
      <c r="AU269" s="14" t="s">
        <v>83</v>
      </c>
    </row>
    <row r="270" spans="1:65" s="2" customFormat="1" ht="29.25" x14ac:dyDescent="0.2">
      <c r="A270" s="29"/>
      <c r="B270" s="30"/>
      <c r="C270" s="29"/>
      <c r="D270" s="150" t="s">
        <v>142</v>
      </c>
      <c r="E270" s="29"/>
      <c r="F270" s="155" t="s">
        <v>384</v>
      </c>
      <c r="G270" s="29"/>
      <c r="H270" s="29"/>
      <c r="I270" s="152"/>
      <c r="J270" s="29"/>
      <c r="K270" s="29"/>
      <c r="L270" s="30"/>
      <c r="M270" s="153"/>
      <c r="N270" s="154"/>
      <c r="O270" s="55"/>
      <c r="P270" s="55"/>
      <c r="Q270" s="55"/>
      <c r="R270" s="55"/>
      <c r="S270" s="55"/>
      <c r="T270" s="56"/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T270" s="14" t="s">
        <v>142</v>
      </c>
      <c r="AU270" s="14" t="s">
        <v>83</v>
      </c>
    </row>
    <row r="271" spans="1:65" s="12" customFormat="1" ht="25.9" customHeight="1" x14ac:dyDescent="0.2">
      <c r="B271" s="123"/>
      <c r="D271" s="124" t="s">
        <v>72</v>
      </c>
      <c r="E271" s="125" t="s">
        <v>249</v>
      </c>
      <c r="F271" s="125" t="s">
        <v>385</v>
      </c>
      <c r="I271" s="126"/>
      <c r="J271" s="127">
        <f>BK271</f>
        <v>0</v>
      </c>
      <c r="L271" s="123"/>
      <c r="M271" s="128"/>
      <c r="N271" s="129"/>
      <c r="O271" s="129"/>
      <c r="P271" s="130">
        <f>P272+P356</f>
        <v>0</v>
      </c>
      <c r="Q271" s="129"/>
      <c r="R271" s="130">
        <f>R272+R356</f>
        <v>2.2940000000000005</v>
      </c>
      <c r="S271" s="129"/>
      <c r="T271" s="131">
        <f>T272+T356</f>
        <v>5.9999999999999995E-4</v>
      </c>
      <c r="AR271" s="124" t="s">
        <v>132</v>
      </c>
      <c r="AT271" s="132" t="s">
        <v>72</v>
      </c>
      <c r="AU271" s="132" t="s">
        <v>73</v>
      </c>
      <c r="AY271" s="124" t="s">
        <v>117</v>
      </c>
      <c r="BK271" s="133">
        <f>BK272+BK356</f>
        <v>0</v>
      </c>
    </row>
    <row r="272" spans="1:65" s="174" customFormat="1" ht="22.9" customHeight="1" x14ac:dyDescent="0.2">
      <c r="B272" s="175"/>
      <c r="D272" s="176" t="s">
        <v>72</v>
      </c>
      <c r="E272" s="177" t="s">
        <v>386</v>
      </c>
      <c r="F272" s="177" t="s">
        <v>387</v>
      </c>
      <c r="I272" s="178"/>
      <c r="J272" s="179">
        <f>BK272</f>
        <v>0</v>
      </c>
      <c r="L272" s="175"/>
      <c r="M272" s="180"/>
      <c r="N272" s="181"/>
      <c r="O272" s="181"/>
      <c r="P272" s="182">
        <f>SUM(P273:P355)</f>
        <v>0</v>
      </c>
      <c r="Q272" s="181"/>
      <c r="R272" s="182">
        <f>SUM(R273:R355)</f>
        <v>1.5401000000000002</v>
      </c>
      <c r="S272" s="181"/>
      <c r="T272" s="183">
        <f>SUM(T273:T355)</f>
        <v>0</v>
      </c>
      <c r="AR272" s="176" t="s">
        <v>132</v>
      </c>
      <c r="AT272" s="184" t="s">
        <v>72</v>
      </c>
      <c r="AU272" s="184" t="s">
        <v>81</v>
      </c>
      <c r="AY272" s="176" t="s">
        <v>117</v>
      </c>
      <c r="BK272" s="185">
        <f>SUM(BK273:BK355)</f>
        <v>0</v>
      </c>
    </row>
    <row r="273" spans="1:65" s="2" customFormat="1" ht="24.2" customHeight="1" x14ac:dyDescent="0.2">
      <c r="A273" s="29"/>
      <c r="B273" s="136"/>
      <c r="C273" s="137">
        <v>63</v>
      </c>
      <c r="D273" s="137" t="s">
        <v>119</v>
      </c>
      <c r="E273" s="138" t="s">
        <v>388</v>
      </c>
      <c r="F273" s="139" t="s">
        <v>389</v>
      </c>
      <c r="G273" s="140" t="s">
        <v>126</v>
      </c>
      <c r="H273" s="141">
        <v>4</v>
      </c>
      <c r="I273" s="142"/>
      <c r="J273" s="143">
        <f>ROUND(I273*H273,2)</f>
        <v>0</v>
      </c>
      <c r="K273" s="139" t="s">
        <v>121</v>
      </c>
      <c r="L273" s="30"/>
      <c r="M273" s="144" t="s">
        <v>1</v>
      </c>
      <c r="N273" s="145" t="s">
        <v>38</v>
      </c>
      <c r="O273" s="55"/>
      <c r="P273" s="146">
        <f>O273*H273</f>
        <v>0</v>
      </c>
      <c r="Q273" s="146">
        <v>0</v>
      </c>
      <c r="R273" s="146">
        <f>Q273*H273</f>
        <v>0</v>
      </c>
      <c r="S273" s="146">
        <v>0</v>
      </c>
      <c r="T273" s="147">
        <f>S273*H273</f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48" t="s">
        <v>177</v>
      </c>
      <c r="AT273" s="148" t="s">
        <v>119</v>
      </c>
      <c r="AU273" s="148" t="s">
        <v>83</v>
      </c>
      <c r="AY273" s="14" t="s">
        <v>117</v>
      </c>
      <c r="BE273" s="149">
        <f>IF(N273="základní",J273,0)</f>
        <v>0</v>
      </c>
      <c r="BF273" s="149">
        <f>IF(N273="snížená",J273,0)</f>
        <v>0</v>
      </c>
      <c r="BG273" s="149">
        <f>IF(N273="zákl. přenesená",J273,0)</f>
        <v>0</v>
      </c>
      <c r="BH273" s="149">
        <f>IF(N273="sníž. přenesená",J273,0)</f>
        <v>0</v>
      </c>
      <c r="BI273" s="149">
        <f>IF(N273="nulová",J273,0)</f>
        <v>0</v>
      </c>
      <c r="BJ273" s="14" t="s">
        <v>81</v>
      </c>
      <c r="BK273" s="149">
        <f>ROUND(I273*H273,2)</f>
        <v>0</v>
      </c>
      <c r="BL273" s="14" t="s">
        <v>177</v>
      </c>
      <c r="BM273" s="148" t="s">
        <v>390</v>
      </c>
    </row>
    <row r="274" spans="1:65" s="2" customFormat="1" ht="29.25" x14ac:dyDescent="0.2">
      <c r="A274" s="29"/>
      <c r="B274" s="30"/>
      <c r="C274" s="29"/>
      <c r="D274" s="150" t="s">
        <v>123</v>
      </c>
      <c r="E274" s="29"/>
      <c r="F274" s="151" t="s">
        <v>391</v>
      </c>
      <c r="G274" s="29"/>
      <c r="H274" s="29"/>
      <c r="I274" s="152"/>
      <c r="J274" s="29"/>
      <c r="K274" s="29"/>
      <c r="L274" s="30"/>
      <c r="M274" s="153"/>
      <c r="N274" s="154"/>
      <c r="O274" s="55"/>
      <c r="P274" s="55"/>
      <c r="Q274" s="55"/>
      <c r="R274" s="55"/>
      <c r="S274" s="55"/>
      <c r="T274" s="56"/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T274" s="14" t="s">
        <v>123</v>
      </c>
      <c r="AU274" s="14" t="s">
        <v>83</v>
      </c>
    </row>
    <row r="275" spans="1:65" s="2" customFormat="1" ht="29.25" x14ac:dyDescent="0.2">
      <c r="A275" s="29"/>
      <c r="B275" s="30"/>
      <c r="C275" s="29"/>
      <c r="D275" s="150" t="s">
        <v>142</v>
      </c>
      <c r="E275" s="29"/>
      <c r="F275" s="155" t="s">
        <v>392</v>
      </c>
      <c r="G275" s="29"/>
      <c r="H275" s="29"/>
      <c r="I275" s="152"/>
      <c r="J275" s="29"/>
      <c r="K275" s="29"/>
      <c r="L275" s="30"/>
      <c r="M275" s="153"/>
      <c r="N275" s="154"/>
      <c r="O275" s="55"/>
      <c r="P275" s="55"/>
      <c r="Q275" s="55"/>
      <c r="R275" s="55"/>
      <c r="S275" s="55"/>
      <c r="T275" s="56"/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T275" s="14" t="s">
        <v>142</v>
      </c>
      <c r="AU275" s="14" t="s">
        <v>83</v>
      </c>
    </row>
    <row r="276" spans="1:65" s="2" customFormat="1" ht="16.5" customHeight="1" x14ac:dyDescent="0.2">
      <c r="A276" s="29"/>
      <c r="B276" s="136"/>
      <c r="C276" s="156">
        <v>64</v>
      </c>
      <c r="D276" s="156" t="s">
        <v>249</v>
      </c>
      <c r="E276" s="157" t="s">
        <v>393</v>
      </c>
      <c r="F276" s="158" t="s">
        <v>394</v>
      </c>
      <c r="G276" s="159" t="s">
        <v>126</v>
      </c>
      <c r="H276" s="160">
        <v>4</v>
      </c>
      <c r="I276" s="161"/>
      <c r="J276" s="162">
        <f>ROUND(I276*H276,2)</f>
        <v>0</v>
      </c>
      <c r="K276" s="158" t="s">
        <v>131</v>
      </c>
      <c r="L276" s="163"/>
      <c r="M276" s="164" t="s">
        <v>1</v>
      </c>
      <c r="N276" s="165" t="s">
        <v>38</v>
      </c>
      <c r="O276" s="55"/>
      <c r="P276" s="146">
        <f>O276*H276</f>
        <v>0</v>
      </c>
      <c r="Q276" s="146">
        <v>0.127</v>
      </c>
      <c r="R276" s="146">
        <f>Q276*H276</f>
        <v>0.50800000000000001</v>
      </c>
      <c r="S276" s="146">
        <v>0</v>
      </c>
      <c r="T276" s="147">
        <f>S276*H276</f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48" t="s">
        <v>395</v>
      </c>
      <c r="AT276" s="148" t="s">
        <v>249</v>
      </c>
      <c r="AU276" s="148" t="s">
        <v>83</v>
      </c>
      <c r="AY276" s="14" t="s">
        <v>117</v>
      </c>
      <c r="BE276" s="149">
        <f>IF(N276="základní",J276,0)</f>
        <v>0</v>
      </c>
      <c r="BF276" s="149">
        <f>IF(N276="snížená",J276,0)</f>
        <v>0</v>
      </c>
      <c r="BG276" s="149">
        <f>IF(N276="zákl. přenesená",J276,0)</f>
        <v>0</v>
      </c>
      <c r="BH276" s="149">
        <f>IF(N276="sníž. přenesená",J276,0)</f>
        <v>0</v>
      </c>
      <c r="BI276" s="149">
        <f>IF(N276="nulová",J276,0)</f>
        <v>0</v>
      </c>
      <c r="BJ276" s="14" t="s">
        <v>81</v>
      </c>
      <c r="BK276" s="149">
        <f>ROUND(I276*H276,2)</f>
        <v>0</v>
      </c>
      <c r="BL276" s="14" t="s">
        <v>177</v>
      </c>
      <c r="BM276" s="148" t="s">
        <v>396</v>
      </c>
    </row>
    <row r="277" spans="1:65" s="2" customFormat="1" x14ac:dyDescent="0.2">
      <c r="A277" s="29"/>
      <c r="B277" s="30"/>
      <c r="C277" s="29"/>
      <c r="D277" s="150" t="s">
        <v>123</v>
      </c>
      <c r="E277" s="29"/>
      <c r="F277" s="151" t="s">
        <v>394</v>
      </c>
      <c r="G277" s="29"/>
      <c r="H277" s="29"/>
      <c r="I277" s="152"/>
      <c r="J277" s="29"/>
      <c r="K277" s="29"/>
      <c r="L277" s="30"/>
      <c r="M277" s="153"/>
      <c r="N277" s="154"/>
      <c r="O277" s="55"/>
      <c r="P277" s="55"/>
      <c r="Q277" s="55"/>
      <c r="R277" s="55"/>
      <c r="S277" s="55"/>
      <c r="T277" s="56"/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T277" s="14" t="s">
        <v>123</v>
      </c>
      <c r="AU277" s="14" t="s">
        <v>83</v>
      </c>
    </row>
    <row r="278" spans="1:65" s="2" customFormat="1" ht="19.5" x14ac:dyDescent="0.2">
      <c r="A278" s="29"/>
      <c r="B278" s="30"/>
      <c r="C278" s="29"/>
      <c r="D278" s="150" t="s">
        <v>142</v>
      </c>
      <c r="E278" s="29"/>
      <c r="F278" s="155" t="s">
        <v>397</v>
      </c>
      <c r="G278" s="29"/>
      <c r="H278" s="29"/>
      <c r="I278" s="152"/>
      <c r="J278" s="29"/>
      <c r="K278" s="29"/>
      <c r="L278" s="30"/>
      <c r="M278" s="153"/>
      <c r="N278" s="154"/>
      <c r="O278" s="55"/>
      <c r="P278" s="55"/>
      <c r="Q278" s="55"/>
      <c r="R278" s="55"/>
      <c r="S278" s="55"/>
      <c r="T278" s="56"/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T278" s="14" t="s">
        <v>142</v>
      </c>
      <c r="AU278" s="14" t="s">
        <v>83</v>
      </c>
    </row>
    <row r="279" spans="1:65" s="2" customFormat="1" ht="24.2" customHeight="1" x14ac:dyDescent="0.2">
      <c r="A279" s="29"/>
      <c r="B279" s="136"/>
      <c r="C279" s="137">
        <v>65</v>
      </c>
      <c r="D279" s="137" t="s">
        <v>119</v>
      </c>
      <c r="E279" s="138" t="s">
        <v>398</v>
      </c>
      <c r="F279" s="139" t="s">
        <v>399</v>
      </c>
      <c r="G279" s="140" t="s">
        <v>126</v>
      </c>
      <c r="H279" s="141">
        <v>5</v>
      </c>
      <c r="I279" s="142"/>
      <c r="J279" s="143">
        <f>ROUND(I279*H279,2)</f>
        <v>0</v>
      </c>
      <c r="K279" s="139" t="s">
        <v>121</v>
      </c>
      <c r="L279" s="30"/>
      <c r="M279" s="144" t="s">
        <v>1</v>
      </c>
      <c r="N279" s="145" t="s">
        <v>38</v>
      </c>
      <c r="O279" s="55"/>
      <c r="P279" s="146">
        <f>O279*H279</f>
        <v>0</v>
      </c>
      <c r="Q279" s="146">
        <v>0</v>
      </c>
      <c r="R279" s="146">
        <f>Q279*H279</f>
        <v>0</v>
      </c>
      <c r="S279" s="146">
        <v>0</v>
      </c>
      <c r="T279" s="147">
        <f>S279*H279</f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48" t="s">
        <v>177</v>
      </c>
      <c r="AT279" s="148" t="s">
        <v>119</v>
      </c>
      <c r="AU279" s="148" t="s">
        <v>83</v>
      </c>
      <c r="AY279" s="14" t="s">
        <v>117</v>
      </c>
      <c r="BE279" s="149">
        <f>IF(N279="základní",J279,0)</f>
        <v>0</v>
      </c>
      <c r="BF279" s="149">
        <f>IF(N279="snížená",J279,0)</f>
        <v>0</v>
      </c>
      <c r="BG279" s="149">
        <f>IF(N279="zákl. přenesená",J279,0)</f>
        <v>0</v>
      </c>
      <c r="BH279" s="149">
        <f>IF(N279="sníž. přenesená",J279,0)</f>
        <v>0</v>
      </c>
      <c r="BI279" s="149">
        <f>IF(N279="nulová",J279,0)</f>
        <v>0</v>
      </c>
      <c r="BJ279" s="14" t="s">
        <v>81</v>
      </c>
      <c r="BK279" s="149">
        <f>ROUND(I279*H279,2)</f>
        <v>0</v>
      </c>
      <c r="BL279" s="14" t="s">
        <v>177</v>
      </c>
      <c r="BM279" s="148" t="s">
        <v>400</v>
      </c>
    </row>
    <row r="280" spans="1:65" s="2" customFormat="1" ht="29.25" x14ac:dyDescent="0.2">
      <c r="A280" s="29"/>
      <c r="B280" s="30"/>
      <c r="C280" s="29"/>
      <c r="D280" s="150" t="s">
        <v>123</v>
      </c>
      <c r="E280" s="29"/>
      <c r="F280" s="151" t="s">
        <v>401</v>
      </c>
      <c r="G280" s="29"/>
      <c r="H280" s="29"/>
      <c r="I280" s="152"/>
      <c r="J280" s="29"/>
      <c r="K280" s="29"/>
      <c r="L280" s="30"/>
      <c r="M280" s="153"/>
      <c r="N280" s="154"/>
      <c r="O280" s="55"/>
      <c r="P280" s="55"/>
      <c r="Q280" s="55"/>
      <c r="R280" s="55"/>
      <c r="S280" s="55"/>
      <c r="T280" s="56"/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T280" s="14" t="s">
        <v>123</v>
      </c>
      <c r="AU280" s="14" t="s">
        <v>83</v>
      </c>
    </row>
    <row r="281" spans="1:65" s="2" customFormat="1" ht="29.25" x14ac:dyDescent="0.2">
      <c r="A281" s="29"/>
      <c r="B281" s="30"/>
      <c r="C281" s="29"/>
      <c r="D281" s="150" t="s">
        <v>142</v>
      </c>
      <c r="E281" s="29"/>
      <c r="F281" s="155" t="s">
        <v>402</v>
      </c>
      <c r="G281" s="29"/>
      <c r="H281" s="29"/>
      <c r="I281" s="152"/>
      <c r="J281" s="29"/>
      <c r="K281" s="29"/>
      <c r="L281" s="30"/>
      <c r="M281" s="153"/>
      <c r="N281" s="154"/>
      <c r="O281" s="55"/>
      <c r="P281" s="55"/>
      <c r="Q281" s="55"/>
      <c r="R281" s="55"/>
      <c r="S281" s="55"/>
      <c r="T281" s="56"/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T281" s="14" t="s">
        <v>142</v>
      </c>
      <c r="AU281" s="14" t="s">
        <v>83</v>
      </c>
    </row>
    <row r="282" spans="1:65" s="2" customFormat="1" ht="16.5" customHeight="1" x14ac:dyDescent="0.2">
      <c r="A282" s="29"/>
      <c r="B282" s="136"/>
      <c r="C282" s="137">
        <v>66</v>
      </c>
      <c r="D282" s="137" t="s">
        <v>119</v>
      </c>
      <c r="E282" s="138" t="s">
        <v>403</v>
      </c>
      <c r="F282" s="139" t="s">
        <v>404</v>
      </c>
      <c r="G282" s="140" t="s">
        <v>126</v>
      </c>
      <c r="H282" s="141">
        <v>4</v>
      </c>
      <c r="I282" s="142"/>
      <c r="J282" s="143">
        <f>ROUND(I282*H282,2)</f>
        <v>0</v>
      </c>
      <c r="K282" s="139" t="s">
        <v>131</v>
      </c>
      <c r="L282" s="30"/>
      <c r="M282" s="144" t="s">
        <v>1</v>
      </c>
      <c r="N282" s="145" t="s">
        <v>38</v>
      </c>
      <c r="O282" s="55"/>
      <c r="P282" s="146">
        <f>O282*H282</f>
        <v>0</v>
      </c>
      <c r="Q282" s="146">
        <v>0</v>
      </c>
      <c r="R282" s="146">
        <f>Q282*H282</f>
        <v>0</v>
      </c>
      <c r="S282" s="146">
        <v>0</v>
      </c>
      <c r="T282" s="147">
        <f>S282*H282</f>
        <v>0</v>
      </c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R282" s="148" t="s">
        <v>177</v>
      </c>
      <c r="AT282" s="148" t="s">
        <v>119</v>
      </c>
      <c r="AU282" s="148" t="s">
        <v>83</v>
      </c>
      <c r="AY282" s="14" t="s">
        <v>117</v>
      </c>
      <c r="BE282" s="149">
        <f>IF(N282="základní",J282,0)</f>
        <v>0</v>
      </c>
      <c r="BF282" s="149">
        <f>IF(N282="snížená",J282,0)</f>
        <v>0</v>
      </c>
      <c r="BG282" s="149">
        <f>IF(N282="zákl. přenesená",J282,0)</f>
        <v>0</v>
      </c>
      <c r="BH282" s="149">
        <f>IF(N282="sníž. přenesená",J282,0)</f>
        <v>0</v>
      </c>
      <c r="BI282" s="149">
        <f>IF(N282="nulová",J282,0)</f>
        <v>0</v>
      </c>
      <c r="BJ282" s="14" t="s">
        <v>81</v>
      </c>
      <c r="BK282" s="149">
        <f>ROUND(I282*H282,2)</f>
        <v>0</v>
      </c>
      <c r="BL282" s="14" t="s">
        <v>177</v>
      </c>
      <c r="BM282" s="148" t="s">
        <v>405</v>
      </c>
    </row>
    <row r="283" spans="1:65" s="2" customFormat="1" x14ac:dyDescent="0.2">
      <c r="A283" s="29"/>
      <c r="B283" s="30"/>
      <c r="C283" s="29"/>
      <c r="D283" s="150" t="s">
        <v>123</v>
      </c>
      <c r="E283" s="29"/>
      <c r="F283" s="151" t="s">
        <v>406</v>
      </c>
      <c r="G283" s="29"/>
      <c r="H283" s="29"/>
      <c r="I283" s="152"/>
      <c r="J283" s="29"/>
      <c r="K283" s="29"/>
      <c r="L283" s="30"/>
      <c r="M283" s="153"/>
      <c r="N283" s="154"/>
      <c r="O283" s="55"/>
      <c r="P283" s="55"/>
      <c r="Q283" s="55"/>
      <c r="R283" s="55"/>
      <c r="S283" s="55"/>
      <c r="T283" s="56"/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T283" s="14" t="s">
        <v>123</v>
      </c>
      <c r="AU283" s="14" t="s">
        <v>83</v>
      </c>
    </row>
    <row r="284" spans="1:65" s="2" customFormat="1" ht="19.5" x14ac:dyDescent="0.2">
      <c r="A284" s="29"/>
      <c r="B284" s="30"/>
      <c r="C284" s="29"/>
      <c r="D284" s="150" t="s">
        <v>142</v>
      </c>
      <c r="E284" s="29"/>
      <c r="F284" s="155" t="s">
        <v>407</v>
      </c>
      <c r="G284" s="29"/>
      <c r="H284" s="29"/>
      <c r="I284" s="152"/>
      <c r="J284" s="29"/>
      <c r="K284" s="29"/>
      <c r="L284" s="30"/>
      <c r="M284" s="153"/>
      <c r="N284" s="154"/>
      <c r="O284" s="55"/>
      <c r="P284" s="55"/>
      <c r="Q284" s="55"/>
      <c r="R284" s="55"/>
      <c r="S284" s="55"/>
      <c r="T284" s="56"/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T284" s="14" t="s">
        <v>142</v>
      </c>
      <c r="AU284" s="14" t="s">
        <v>83</v>
      </c>
    </row>
    <row r="285" spans="1:65" s="2" customFormat="1" ht="16.5" customHeight="1" x14ac:dyDescent="0.2">
      <c r="A285" s="29"/>
      <c r="B285" s="136"/>
      <c r="C285" s="156">
        <v>67</v>
      </c>
      <c r="D285" s="156" t="s">
        <v>249</v>
      </c>
      <c r="E285" s="157" t="s">
        <v>408</v>
      </c>
      <c r="F285" s="158" t="s">
        <v>409</v>
      </c>
      <c r="G285" s="159" t="s">
        <v>126</v>
      </c>
      <c r="H285" s="160">
        <v>1</v>
      </c>
      <c r="I285" s="161"/>
      <c r="J285" s="162">
        <f>ROUND(I285*H285,2)</f>
        <v>0</v>
      </c>
      <c r="K285" s="158" t="s">
        <v>131</v>
      </c>
      <c r="L285" s="163"/>
      <c r="M285" s="164" t="s">
        <v>1</v>
      </c>
      <c r="N285" s="165" t="s">
        <v>38</v>
      </c>
      <c r="O285" s="55"/>
      <c r="P285" s="146">
        <f>O285*H285</f>
        <v>0</v>
      </c>
      <c r="Q285" s="146">
        <v>1E-3</v>
      </c>
      <c r="R285" s="146">
        <f>Q285*H285</f>
        <v>1E-3</v>
      </c>
      <c r="S285" s="146">
        <v>0</v>
      </c>
      <c r="T285" s="147">
        <f>S285*H285</f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148" t="s">
        <v>252</v>
      </c>
      <c r="AT285" s="148" t="s">
        <v>249</v>
      </c>
      <c r="AU285" s="148" t="s">
        <v>83</v>
      </c>
      <c r="AY285" s="14" t="s">
        <v>117</v>
      </c>
      <c r="BE285" s="149">
        <f>IF(N285="základní",J285,0)</f>
        <v>0</v>
      </c>
      <c r="BF285" s="149">
        <f>IF(N285="snížená",J285,0)</f>
        <v>0</v>
      </c>
      <c r="BG285" s="149">
        <f>IF(N285="zákl. přenesená",J285,0)</f>
        <v>0</v>
      </c>
      <c r="BH285" s="149">
        <f>IF(N285="sníž. přenesená",J285,0)</f>
        <v>0</v>
      </c>
      <c r="BI285" s="149">
        <f>IF(N285="nulová",J285,0)</f>
        <v>0</v>
      </c>
      <c r="BJ285" s="14" t="s">
        <v>81</v>
      </c>
      <c r="BK285" s="149">
        <f>ROUND(I285*H285,2)</f>
        <v>0</v>
      </c>
      <c r="BL285" s="14" t="s">
        <v>252</v>
      </c>
      <c r="BM285" s="148" t="s">
        <v>410</v>
      </c>
    </row>
    <row r="286" spans="1:65" s="2" customFormat="1" x14ac:dyDescent="0.2">
      <c r="A286" s="29"/>
      <c r="B286" s="30"/>
      <c r="C286" s="29"/>
      <c r="D286" s="150" t="s">
        <v>123</v>
      </c>
      <c r="E286" s="29"/>
      <c r="F286" s="151" t="s">
        <v>411</v>
      </c>
      <c r="G286" s="29"/>
      <c r="H286" s="29"/>
      <c r="I286" s="152"/>
      <c r="J286" s="29"/>
      <c r="K286" s="29"/>
      <c r="L286" s="30"/>
      <c r="M286" s="153"/>
      <c r="N286" s="154"/>
      <c r="O286" s="55"/>
      <c r="P286" s="55"/>
      <c r="Q286" s="55"/>
      <c r="R286" s="55"/>
      <c r="S286" s="55"/>
      <c r="T286" s="56"/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T286" s="14" t="s">
        <v>123</v>
      </c>
      <c r="AU286" s="14" t="s">
        <v>83</v>
      </c>
    </row>
    <row r="287" spans="1:65" s="2" customFormat="1" ht="24.2" customHeight="1" x14ac:dyDescent="0.2">
      <c r="A287" s="29"/>
      <c r="B287" s="136"/>
      <c r="C287" s="137">
        <v>68</v>
      </c>
      <c r="D287" s="137" t="s">
        <v>119</v>
      </c>
      <c r="E287" s="138" t="s">
        <v>412</v>
      </c>
      <c r="F287" s="139" t="s">
        <v>413</v>
      </c>
      <c r="G287" s="140" t="s">
        <v>126</v>
      </c>
      <c r="H287" s="141">
        <v>45</v>
      </c>
      <c r="I287" s="142"/>
      <c r="J287" s="143">
        <f>ROUND(I287*H287,2)</f>
        <v>0</v>
      </c>
      <c r="K287" s="139" t="s">
        <v>131</v>
      </c>
      <c r="L287" s="30"/>
      <c r="M287" s="144" t="s">
        <v>1</v>
      </c>
      <c r="N287" s="145" t="s">
        <v>38</v>
      </c>
      <c r="O287" s="55"/>
      <c r="P287" s="146">
        <f>O287*H287</f>
        <v>0</v>
      </c>
      <c r="Q287" s="146">
        <v>0</v>
      </c>
      <c r="R287" s="146">
        <f>Q287*H287</f>
        <v>0</v>
      </c>
      <c r="S287" s="146">
        <v>0</v>
      </c>
      <c r="T287" s="147">
        <f>S287*H287</f>
        <v>0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148" t="s">
        <v>177</v>
      </c>
      <c r="AT287" s="148" t="s">
        <v>119</v>
      </c>
      <c r="AU287" s="148" t="s">
        <v>83</v>
      </c>
      <c r="AY287" s="14" t="s">
        <v>117</v>
      </c>
      <c r="BE287" s="149">
        <f>IF(N287="základní",J287,0)</f>
        <v>0</v>
      </c>
      <c r="BF287" s="149">
        <f>IF(N287="snížená",J287,0)</f>
        <v>0</v>
      </c>
      <c r="BG287" s="149">
        <f>IF(N287="zákl. přenesená",J287,0)</f>
        <v>0</v>
      </c>
      <c r="BH287" s="149">
        <f>IF(N287="sníž. přenesená",J287,0)</f>
        <v>0</v>
      </c>
      <c r="BI287" s="149">
        <f>IF(N287="nulová",J287,0)</f>
        <v>0</v>
      </c>
      <c r="BJ287" s="14" t="s">
        <v>81</v>
      </c>
      <c r="BK287" s="149">
        <f>ROUND(I287*H287,2)</f>
        <v>0</v>
      </c>
      <c r="BL287" s="14" t="s">
        <v>177</v>
      </c>
      <c r="BM287" s="148" t="s">
        <v>414</v>
      </c>
    </row>
    <row r="288" spans="1:65" s="2" customFormat="1" ht="19.5" x14ac:dyDescent="0.2">
      <c r="A288" s="29"/>
      <c r="B288" s="30"/>
      <c r="C288" s="29"/>
      <c r="D288" s="150" t="s">
        <v>123</v>
      </c>
      <c r="E288" s="29"/>
      <c r="F288" s="151" t="s">
        <v>415</v>
      </c>
      <c r="G288" s="29"/>
      <c r="H288" s="29"/>
      <c r="I288" s="152"/>
      <c r="J288" s="29"/>
      <c r="K288" s="29"/>
      <c r="L288" s="30"/>
      <c r="M288" s="153"/>
      <c r="N288" s="154"/>
      <c r="O288" s="55"/>
      <c r="P288" s="55"/>
      <c r="Q288" s="55"/>
      <c r="R288" s="55"/>
      <c r="S288" s="55"/>
      <c r="T288" s="56"/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T288" s="14" t="s">
        <v>123</v>
      </c>
      <c r="AU288" s="14" t="s">
        <v>83</v>
      </c>
    </row>
    <row r="289" spans="1:65" s="2" customFormat="1" ht="24.2" customHeight="1" x14ac:dyDescent="0.2">
      <c r="A289" s="29"/>
      <c r="B289" s="136"/>
      <c r="C289" s="156">
        <v>69</v>
      </c>
      <c r="D289" s="156" t="s">
        <v>249</v>
      </c>
      <c r="E289" s="157" t="s">
        <v>416</v>
      </c>
      <c r="F289" s="158" t="s">
        <v>417</v>
      </c>
      <c r="G289" s="159" t="s">
        <v>126</v>
      </c>
      <c r="H289" s="160">
        <v>9</v>
      </c>
      <c r="I289" s="161"/>
      <c r="J289" s="162">
        <f>ROUND(I289*H289,2)</f>
        <v>0</v>
      </c>
      <c r="K289" s="158" t="s">
        <v>131</v>
      </c>
      <c r="L289" s="163"/>
      <c r="M289" s="164" t="s">
        <v>1</v>
      </c>
      <c r="N289" s="165" t="s">
        <v>38</v>
      </c>
      <c r="O289" s="55"/>
      <c r="P289" s="146">
        <f>O289*H289</f>
        <v>0</v>
      </c>
      <c r="Q289" s="146">
        <v>8.6E-3</v>
      </c>
      <c r="R289" s="146">
        <f>Q289*H289</f>
        <v>7.7399999999999997E-2</v>
      </c>
      <c r="S289" s="146">
        <v>0</v>
      </c>
      <c r="T289" s="147">
        <f>S289*H289</f>
        <v>0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148" t="s">
        <v>395</v>
      </c>
      <c r="AT289" s="148" t="s">
        <v>249</v>
      </c>
      <c r="AU289" s="148" t="s">
        <v>83</v>
      </c>
      <c r="AY289" s="14" t="s">
        <v>117</v>
      </c>
      <c r="BE289" s="149">
        <f>IF(N289="základní",J289,0)</f>
        <v>0</v>
      </c>
      <c r="BF289" s="149">
        <f>IF(N289="snížená",J289,0)</f>
        <v>0</v>
      </c>
      <c r="BG289" s="149">
        <f>IF(N289="zákl. přenesená",J289,0)</f>
        <v>0</v>
      </c>
      <c r="BH289" s="149">
        <f>IF(N289="sníž. přenesená",J289,0)</f>
        <v>0</v>
      </c>
      <c r="BI289" s="149">
        <f>IF(N289="nulová",J289,0)</f>
        <v>0</v>
      </c>
      <c r="BJ289" s="14" t="s">
        <v>81</v>
      </c>
      <c r="BK289" s="149">
        <f>ROUND(I289*H289,2)</f>
        <v>0</v>
      </c>
      <c r="BL289" s="14" t="s">
        <v>177</v>
      </c>
      <c r="BM289" s="148" t="s">
        <v>418</v>
      </c>
    </row>
    <row r="290" spans="1:65" s="2" customFormat="1" ht="19.5" x14ac:dyDescent="0.2">
      <c r="A290" s="29"/>
      <c r="B290" s="30"/>
      <c r="C290" s="29"/>
      <c r="D290" s="150" t="s">
        <v>123</v>
      </c>
      <c r="E290" s="29"/>
      <c r="F290" s="151" t="s">
        <v>419</v>
      </c>
      <c r="G290" s="29"/>
      <c r="H290" s="29"/>
      <c r="I290" s="152"/>
      <c r="J290" s="29"/>
      <c r="K290" s="29"/>
      <c r="L290" s="30"/>
      <c r="M290" s="153"/>
      <c r="N290" s="154"/>
      <c r="O290" s="55"/>
      <c r="P290" s="55"/>
      <c r="Q290" s="55"/>
      <c r="R290" s="55"/>
      <c r="S290" s="55"/>
      <c r="T290" s="56"/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T290" s="14" t="s">
        <v>123</v>
      </c>
      <c r="AU290" s="14" t="s">
        <v>83</v>
      </c>
    </row>
    <row r="291" spans="1:65" s="2" customFormat="1" x14ac:dyDescent="0.2">
      <c r="A291" s="167"/>
      <c r="B291" s="30"/>
      <c r="C291" s="167"/>
      <c r="D291" s="150"/>
      <c r="E291" s="167"/>
      <c r="F291" s="168" t="s">
        <v>615</v>
      </c>
      <c r="G291" s="167"/>
      <c r="H291" s="167"/>
      <c r="I291" s="152"/>
      <c r="J291" s="167"/>
      <c r="K291" s="167"/>
      <c r="L291" s="30"/>
      <c r="M291" s="153"/>
      <c r="N291" s="154"/>
      <c r="O291" s="55"/>
      <c r="P291" s="55"/>
      <c r="Q291" s="55"/>
      <c r="R291" s="55"/>
      <c r="S291" s="55"/>
      <c r="T291" s="56"/>
      <c r="U291" s="167"/>
      <c r="V291" s="167"/>
      <c r="W291" s="167"/>
      <c r="X291" s="167"/>
      <c r="Y291" s="167"/>
      <c r="Z291" s="167"/>
      <c r="AA291" s="167"/>
      <c r="AB291" s="167"/>
      <c r="AC291" s="167"/>
      <c r="AD291" s="167"/>
      <c r="AE291" s="167"/>
      <c r="AT291" s="14"/>
      <c r="AU291" s="14"/>
    </row>
    <row r="292" spans="1:65" s="2" customFormat="1" ht="24.2" customHeight="1" x14ac:dyDescent="0.2">
      <c r="A292" s="29"/>
      <c r="B292" s="136"/>
      <c r="C292" s="156">
        <v>70</v>
      </c>
      <c r="D292" s="156" t="s">
        <v>249</v>
      </c>
      <c r="E292" s="157" t="s">
        <v>420</v>
      </c>
      <c r="F292" s="158" t="s">
        <v>421</v>
      </c>
      <c r="G292" s="159" t="s">
        <v>126</v>
      </c>
      <c r="H292" s="160">
        <v>17</v>
      </c>
      <c r="I292" s="161"/>
      <c r="J292" s="162">
        <f>ROUND(I292*H292,2)</f>
        <v>0</v>
      </c>
      <c r="K292" s="158" t="s">
        <v>131</v>
      </c>
      <c r="L292" s="163"/>
      <c r="M292" s="164" t="s">
        <v>1</v>
      </c>
      <c r="N292" s="165" t="s">
        <v>38</v>
      </c>
      <c r="O292" s="55"/>
      <c r="P292" s="146">
        <f>O292*H292</f>
        <v>0</v>
      </c>
      <c r="Q292" s="146">
        <v>8.6E-3</v>
      </c>
      <c r="R292" s="146">
        <f>Q292*H292</f>
        <v>0.1462</v>
      </c>
      <c r="S292" s="146">
        <v>0</v>
      </c>
      <c r="T292" s="147">
        <f>S292*H292</f>
        <v>0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148" t="s">
        <v>395</v>
      </c>
      <c r="AT292" s="148" t="s">
        <v>249</v>
      </c>
      <c r="AU292" s="148" t="s">
        <v>83</v>
      </c>
      <c r="AY292" s="14" t="s">
        <v>117</v>
      </c>
      <c r="BE292" s="149">
        <f>IF(N292="základní",J292,0)</f>
        <v>0</v>
      </c>
      <c r="BF292" s="149">
        <f>IF(N292="snížená",J292,0)</f>
        <v>0</v>
      </c>
      <c r="BG292" s="149">
        <f>IF(N292="zákl. přenesená",J292,0)</f>
        <v>0</v>
      </c>
      <c r="BH292" s="149">
        <f>IF(N292="sníž. přenesená",J292,0)</f>
        <v>0</v>
      </c>
      <c r="BI292" s="149">
        <f>IF(N292="nulová",J292,0)</f>
        <v>0</v>
      </c>
      <c r="BJ292" s="14" t="s">
        <v>81</v>
      </c>
      <c r="BK292" s="149">
        <f>ROUND(I292*H292,2)</f>
        <v>0</v>
      </c>
      <c r="BL292" s="14" t="s">
        <v>177</v>
      </c>
      <c r="BM292" s="148" t="s">
        <v>422</v>
      </c>
    </row>
    <row r="293" spans="1:65" s="2" customFormat="1" ht="19.5" x14ac:dyDescent="0.2">
      <c r="A293" s="29"/>
      <c r="B293" s="30"/>
      <c r="C293" s="29"/>
      <c r="D293" s="150" t="s">
        <v>123</v>
      </c>
      <c r="E293" s="29"/>
      <c r="F293" s="151" t="s">
        <v>423</v>
      </c>
      <c r="G293" s="29"/>
      <c r="H293" s="29"/>
      <c r="I293" s="152"/>
      <c r="J293" s="29"/>
      <c r="K293" s="29"/>
      <c r="L293" s="30"/>
      <c r="M293" s="153"/>
      <c r="N293" s="154"/>
      <c r="O293" s="55"/>
      <c r="P293" s="55"/>
      <c r="Q293" s="55"/>
      <c r="R293" s="55"/>
      <c r="S293" s="55"/>
      <c r="T293" s="56"/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T293" s="14" t="s">
        <v>123</v>
      </c>
      <c r="AU293" s="14" t="s">
        <v>83</v>
      </c>
    </row>
    <row r="294" spans="1:65" s="2" customFormat="1" x14ac:dyDescent="0.2">
      <c r="A294" s="166"/>
      <c r="B294" s="30"/>
      <c r="C294" s="166"/>
      <c r="D294" s="150"/>
      <c r="E294" s="166"/>
      <c r="F294" s="168" t="s">
        <v>615</v>
      </c>
      <c r="G294" s="166"/>
      <c r="H294" s="166"/>
      <c r="I294" s="152"/>
      <c r="J294" s="166"/>
      <c r="K294" s="166"/>
      <c r="L294" s="30"/>
      <c r="M294" s="153"/>
      <c r="N294" s="154"/>
      <c r="O294" s="55"/>
      <c r="P294" s="55"/>
      <c r="Q294" s="55"/>
      <c r="R294" s="55"/>
      <c r="S294" s="55"/>
      <c r="T294" s="56"/>
      <c r="U294" s="166"/>
      <c r="V294" s="166"/>
      <c r="W294" s="166"/>
      <c r="X294" s="166"/>
      <c r="Y294" s="166"/>
      <c r="Z294" s="166"/>
      <c r="AA294" s="166"/>
      <c r="AB294" s="166"/>
      <c r="AC294" s="166"/>
      <c r="AD294" s="166"/>
      <c r="AE294" s="166"/>
      <c r="AT294" s="14"/>
      <c r="AU294" s="14"/>
    </row>
    <row r="295" spans="1:65" s="2" customFormat="1" ht="24.2" customHeight="1" x14ac:dyDescent="0.2">
      <c r="A295" s="29"/>
      <c r="B295" s="136"/>
      <c r="C295" s="156">
        <v>71</v>
      </c>
      <c r="D295" s="156" t="s">
        <v>249</v>
      </c>
      <c r="E295" s="157" t="s">
        <v>424</v>
      </c>
      <c r="F295" s="158" t="s">
        <v>425</v>
      </c>
      <c r="G295" s="159" t="s">
        <v>126</v>
      </c>
      <c r="H295" s="160">
        <v>2</v>
      </c>
      <c r="I295" s="161"/>
      <c r="J295" s="162">
        <f>ROUND(I295*H295,2)</f>
        <v>0</v>
      </c>
      <c r="K295" s="158" t="s">
        <v>131</v>
      </c>
      <c r="L295" s="163"/>
      <c r="M295" s="164" t="s">
        <v>1</v>
      </c>
      <c r="N295" s="165" t="s">
        <v>38</v>
      </c>
      <c r="O295" s="55"/>
      <c r="P295" s="146">
        <f>O295*H295</f>
        <v>0</v>
      </c>
      <c r="Q295" s="146">
        <v>8.6E-3</v>
      </c>
      <c r="R295" s="146">
        <f>Q295*H295</f>
        <v>1.72E-2</v>
      </c>
      <c r="S295" s="146">
        <v>0</v>
      </c>
      <c r="T295" s="147">
        <f>S295*H295</f>
        <v>0</v>
      </c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R295" s="148" t="s">
        <v>395</v>
      </c>
      <c r="AT295" s="148" t="s">
        <v>249</v>
      </c>
      <c r="AU295" s="148" t="s">
        <v>83</v>
      </c>
      <c r="AY295" s="14" t="s">
        <v>117</v>
      </c>
      <c r="BE295" s="149">
        <f>IF(N295="základní",J295,0)</f>
        <v>0</v>
      </c>
      <c r="BF295" s="149">
        <f>IF(N295="snížená",J295,0)</f>
        <v>0</v>
      </c>
      <c r="BG295" s="149">
        <f>IF(N295="zákl. přenesená",J295,0)</f>
        <v>0</v>
      </c>
      <c r="BH295" s="149">
        <f>IF(N295="sníž. přenesená",J295,0)</f>
        <v>0</v>
      </c>
      <c r="BI295" s="149">
        <f>IF(N295="nulová",J295,0)</f>
        <v>0</v>
      </c>
      <c r="BJ295" s="14" t="s">
        <v>81</v>
      </c>
      <c r="BK295" s="149">
        <f>ROUND(I295*H295,2)</f>
        <v>0</v>
      </c>
      <c r="BL295" s="14" t="s">
        <v>177</v>
      </c>
      <c r="BM295" s="148" t="s">
        <v>426</v>
      </c>
    </row>
    <row r="296" spans="1:65" s="2" customFormat="1" ht="19.5" x14ac:dyDescent="0.2">
      <c r="A296" s="29"/>
      <c r="B296" s="30"/>
      <c r="C296" s="29"/>
      <c r="D296" s="150" t="s">
        <v>123</v>
      </c>
      <c r="E296" s="29"/>
      <c r="F296" s="151" t="s">
        <v>427</v>
      </c>
      <c r="G296" s="29"/>
      <c r="H296" s="29"/>
      <c r="I296" s="152"/>
      <c r="J296" s="29"/>
      <c r="K296" s="29"/>
      <c r="L296" s="30"/>
      <c r="M296" s="153"/>
      <c r="N296" s="154"/>
      <c r="O296" s="55"/>
      <c r="P296" s="55"/>
      <c r="Q296" s="55"/>
      <c r="R296" s="55"/>
      <c r="S296" s="55"/>
      <c r="T296" s="56"/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T296" s="14" t="s">
        <v>123</v>
      </c>
      <c r="AU296" s="14" t="s">
        <v>83</v>
      </c>
    </row>
    <row r="297" spans="1:65" s="2" customFormat="1" x14ac:dyDescent="0.2">
      <c r="A297" s="166"/>
      <c r="B297" s="30"/>
      <c r="C297" s="166"/>
      <c r="D297" s="150"/>
      <c r="E297" s="166"/>
      <c r="F297" s="168" t="s">
        <v>615</v>
      </c>
      <c r="G297" s="166"/>
      <c r="H297" s="166"/>
      <c r="I297" s="152"/>
      <c r="J297" s="166"/>
      <c r="K297" s="166"/>
      <c r="L297" s="30"/>
      <c r="M297" s="153"/>
      <c r="N297" s="154"/>
      <c r="O297" s="55"/>
      <c r="P297" s="55"/>
      <c r="Q297" s="55"/>
      <c r="R297" s="55"/>
      <c r="S297" s="55"/>
      <c r="T297" s="56"/>
      <c r="U297" s="166"/>
      <c r="V297" s="166"/>
      <c r="W297" s="166"/>
      <c r="X297" s="166"/>
      <c r="Y297" s="166"/>
      <c r="Z297" s="166"/>
      <c r="AA297" s="166"/>
      <c r="AB297" s="166"/>
      <c r="AC297" s="166"/>
      <c r="AD297" s="166"/>
      <c r="AE297" s="166"/>
      <c r="AT297" s="14"/>
      <c r="AU297" s="14"/>
    </row>
    <row r="298" spans="1:65" s="2" customFormat="1" ht="24.2" customHeight="1" x14ac:dyDescent="0.2">
      <c r="A298" s="29"/>
      <c r="B298" s="136"/>
      <c r="C298" s="156">
        <v>72</v>
      </c>
      <c r="D298" s="156" t="s">
        <v>249</v>
      </c>
      <c r="E298" s="157" t="s">
        <v>428</v>
      </c>
      <c r="F298" s="158" t="s">
        <v>429</v>
      </c>
      <c r="G298" s="159" t="s">
        <v>126</v>
      </c>
      <c r="H298" s="160">
        <v>7</v>
      </c>
      <c r="I298" s="161"/>
      <c r="J298" s="162">
        <f>ROUND(I298*H298,2)</f>
        <v>0</v>
      </c>
      <c r="K298" s="158" t="s">
        <v>131</v>
      </c>
      <c r="L298" s="163"/>
      <c r="M298" s="164" t="s">
        <v>1</v>
      </c>
      <c r="N298" s="165" t="s">
        <v>38</v>
      </c>
      <c r="O298" s="55"/>
      <c r="P298" s="146">
        <f>O298*H298</f>
        <v>0</v>
      </c>
      <c r="Q298" s="146">
        <v>8.6E-3</v>
      </c>
      <c r="R298" s="146">
        <f>Q298*H298</f>
        <v>6.0200000000000004E-2</v>
      </c>
      <c r="S298" s="146">
        <v>0</v>
      </c>
      <c r="T298" s="147">
        <f>S298*H298</f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148" t="s">
        <v>395</v>
      </c>
      <c r="AT298" s="148" t="s">
        <v>249</v>
      </c>
      <c r="AU298" s="148" t="s">
        <v>83</v>
      </c>
      <c r="AY298" s="14" t="s">
        <v>117</v>
      </c>
      <c r="BE298" s="149">
        <f>IF(N298="základní",J298,0)</f>
        <v>0</v>
      </c>
      <c r="BF298" s="149">
        <f>IF(N298="snížená",J298,0)</f>
        <v>0</v>
      </c>
      <c r="BG298" s="149">
        <f>IF(N298="zákl. přenesená",J298,0)</f>
        <v>0</v>
      </c>
      <c r="BH298" s="149">
        <f>IF(N298="sníž. přenesená",J298,0)</f>
        <v>0</v>
      </c>
      <c r="BI298" s="149">
        <f>IF(N298="nulová",J298,0)</f>
        <v>0</v>
      </c>
      <c r="BJ298" s="14" t="s">
        <v>81</v>
      </c>
      <c r="BK298" s="149">
        <f>ROUND(I298*H298,2)</f>
        <v>0</v>
      </c>
      <c r="BL298" s="14" t="s">
        <v>177</v>
      </c>
      <c r="BM298" s="148" t="s">
        <v>430</v>
      </c>
    </row>
    <row r="299" spans="1:65" s="2" customFormat="1" ht="19.5" x14ac:dyDescent="0.2">
      <c r="A299" s="29"/>
      <c r="B299" s="30"/>
      <c r="C299" s="29"/>
      <c r="D299" s="150" t="s">
        <v>123</v>
      </c>
      <c r="E299" s="29"/>
      <c r="F299" s="151" t="s">
        <v>431</v>
      </c>
      <c r="G299" s="29"/>
      <c r="H299" s="29"/>
      <c r="I299" s="152"/>
      <c r="J299" s="29"/>
      <c r="K299" s="29"/>
      <c r="L299" s="30"/>
      <c r="M299" s="153"/>
      <c r="N299" s="154"/>
      <c r="O299" s="55"/>
      <c r="P299" s="55"/>
      <c r="Q299" s="55"/>
      <c r="R299" s="55"/>
      <c r="S299" s="55"/>
      <c r="T299" s="56"/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T299" s="14" t="s">
        <v>123</v>
      </c>
      <c r="AU299" s="14" t="s">
        <v>83</v>
      </c>
    </row>
    <row r="300" spans="1:65" s="2" customFormat="1" x14ac:dyDescent="0.2">
      <c r="A300" s="166"/>
      <c r="B300" s="30"/>
      <c r="C300" s="166"/>
      <c r="D300" s="150"/>
      <c r="E300" s="166"/>
      <c r="F300" s="168" t="s">
        <v>615</v>
      </c>
      <c r="G300" s="166"/>
      <c r="H300" s="166"/>
      <c r="I300" s="152"/>
      <c r="J300" s="166"/>
      <c r="K300" s="166"/>
      <c r="L300" s="30"/>
      <c r="M300" s="153"/>
      <c r="N300" s="154"/>
      <c r="O300" s="55"/>
      <c r="P300" s="55"/>
      <c r="Q300" s="55"/>
      <c r="R300" s="55"/>
      <c r="S300" s="55"/>
      <c r="T300" s="56"/>
      <c r="U300" s="166"/>
      <c r="V300" s="166"/>
      <c r="W300" s="166"/>
      <c r="X300" s="166"/>
      <c r="Y300" s="166"/>
      <c r="Z300" s="166"/>
      <c r="AA300" s="166"/>
      <c r="AB300" s="166"/>
      <c r="AC300" s="166"/>
      <c r="AD300" s="166"/>
      <c r="AE300" s="166"/>
      <c r="AT300" s="14"/>
      <c r="AU300" s="14"/>
    </row>
    <row r="301" spans="1:65" s="2" customFormat="1" ht="24.2" customHeight="1" x14ac:dyDescent="0.2">
      <c r="A301" s="29"/>
      <c r="B301" s="136"/>
      <c r="C301" s="156">
        <v>73</v>
      </c>
      <c r="D301" s="156" t="s">
        <v>249</v>
      </c>
      <c r="E301" s="157" t="s">
        <v>432</v>
      </c>
      <c r="F301" s="158" t="s">
        <v>433</v>
      </c>
      <c r="G301" s="159" t="s">
        <v>126</v>
      </c>
      <c r="H301" s="160">
        <v>2</v>
      </c>
      <c r="I301" s="161"/>
      <c r="J301" s="162">
        <f>ROUND(I301*H301,2)</f>
        <v>0</v>
      </c>
      <c r="K301" s="158" t="s">
        <v>131</v>
      </c>
      <c r="L301" s="163"/>
      <c r="M301" s="164" t="s">
        <v>1</v>
      </c>
      <c r="N301" s="165" t="s">
        <v>38</v>
      </c>
      <c r="O301" s="55"/>
      <c r="P301" s="146">
        <f>O301*H301</f>
        <v>0</v>
      </c>
      <c r="Q301" s="146">
        <v>8.6E-3</v>
      </c>
      <c r="R301" s="146">
        <f>Q301*H301</f>
        <v>1.72E-2</v>
      </c>
      <c r="S301" s="146">
        <v>0</v>
      </c>
      <c r="T301" s="147">
        <f>S301*H301</f>
        <v>0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148" t="s">
        <v>395</v>
      </c>
      <c r="AT301" s="148" t="s">
        <v>249</v>
      </c>
      <c r="AU301" s="148" t="s">
        <v>83</v>
      </c>
      <c r="AY301" s="14" t="s">
        <v>117</v>
      </c>
      <c r="BE301" s="149">
        <f>IF(N301="základní",J301,0)</f>
        <v>0</v>
      </c>
      <c r="BF301" s="149">
        <f>IF(N301="snížená",J301,0)</f>
        <v>0</v>
      </c>
      <c r="BG301" s="149">
        <f>IF(N301="zákl. přenesená",J301,0)</f>
        <v>0</v>
      </c>
      <c r="BH301" s="149">
        <f>IF(N301="sníž. přenesená",J301,0)</f>
        <v>0</v>
      </c>
      <c r="BI301" s="149">
        <f>IF(N301="nulová",J301,0)</f>
        <v>0</v>
      </c>
      <c r="BJ301" s="14" t="s">
        <v>81</v>
      </c>
      <c r="BK301" s="149">
        <f>ROUND(I301*H301,2)</f>
        <v>0</v>
      </c>
      <c r="BL301" s="14" t="s">
        <v>177</v>
      </c>
      <c r="BM301" s="148" t="s">
        <v>434</v>
      </c>
    </row>
    <row r="302" spans="1:65" s="2" customFormat="1" ht="19.5" x14ac:dyDescent="0.2">
      <c r="A302" s="29"/>
      <c r="B302" s="30"/>
      <c r="C302" s="29"/>
      <c r="D302" s="150" t="s">
        <v>123</v>
      </c>
      <c r="E302" s="29"/>
      <c r="F302" s="151" t="s">
        <v>435</v>
      </c>
      <c r="G302" s="29"/>
      <c r="H302" s="29"/>
      <c r="I302" s="152"/>
      <c r="J302" s="29"/>
      <c r="K302" s="29"/>
      <c r="L302" s="30"/>
      <c r="M302" s="153"/>
      <c r="N302" s="154"/>
      <c r="O302" s="55"/>
      <c r="P302" s="55"/>
      <c r="Q302" s="55"/>
      <c r="R302" s="55"/>
      <c r="S302" s="55"/>
      <c r="T302" s="56"/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T302" s="14" t="s">
        <v>123</v>
      </c>
      <c r="AU302" s="14" t="s">
        <v>83</v>
      </c>
    </row>
    <row r="303" spans="1:65" s="2" customFormat="1" x14ac:dyDescent="0.2">
      <c r="A303" s="166"/>
      <c r="B303" s="30"/>
      <c r="C303" s="166"/>
      <c r="D303" s="150"/>
      <c r="E303" s="166"/>
      <c r="F303" s="168" t="s">
        <v>615</v>
      </c>
      <c r="G303" s="166"/>
      <c r="H303" s="166"/>
      <c r="I303" s="152"/>
      <c r="J303" s="166"/>
      <c r="K303" s="166"/>
      <c r="L303" s="30"/>
      <c r="M303" s="153"/>
      <c r="N303" s="154"/>
      <c r="O303" s="55"/>
      <c r="P303" s="55"/>
      <c r="Q303" s="55"/>
      <c r="R303" s="55"/>
      <c r="S303" s="55"/>
      <c r="T303" s="56"/>
      <c r="U303" s="166"/>
      <c r="V303" s="166"/>
      <c r="W303" s="166"/>
      <c r="X303" s="166"/>
      <c r="Y303" s="166"/>
      <c r="Z303" s="166"/>
      <c r="AA303" s="166"/>
      <c r="AB303" s="166"/>
      <c r="AC303" s="166"/>
      <c r="AD303" s="166"/>
      <c r="AE303" s="166"/>
      <c r="AT303" s="14"/>
      <c r="AU303" s="14"/>
    </row>
    <row r="304" spans="1:65" s="2" customFormat="1" ht="24.2" customHeight="1" x14ac:dyDescent="0.2">
      <c r="A304" s="29"/>
      <c r="B304" s="136"/>
      <c r="C304" s="156">
        <v>74</v>
      </c>
      <c r="D304" s="156" t="s">
        <v>249</v>
      </c>
      <c r="E304" s="157" t="s">
        <v>436</v>
      </c>
      <c r="F304" s="158" t="s">
        <v>437</v>
      </c>
      <c r="G304" s="159" t="s">
        <v>126</v>
      </c>
      <c r="H304" s="160">
        <v>5</v>
      </c>
      <c r="I304" s="161"/>
      <c r="J304" s="162">
        <f>ROUND(I304*H304,2)</f>
        <v>0</v>
      </c>
      <c r="K304" s="158" t="s">
        <v>131</v>
      </c>
      <c r="L304" s="163"/>
      <c r="M304" s="164" t="s">
        <v>1</v>
      </c>
      <c r="N304" s="165" t="s">
        <v>38</v>
      </c>
      <c r="O304" s="55"/>
      <c r="P304" s="146">
        <f>O304*H304</f>
        <v>0</v>
      </c>
      <c r="Q304" s="146">
        <v>8.6E-3</v>
      </c>
      <c r="R304" s="146">
        <f>Q304*H304</f>
        <v>4.2999999999999997E-2</v>
      </c>
      <c r="S304" s="146">
        <v>0</v>
      </c>
      <c r="T304" s="147">
        <f>S304*H304</f>
        <v>0</v>
      </c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R304" s="148" t="s">
        <v>395</v>
      </c>
      <c r="AT304" s="148" t="s">
        <v>249</v>
      </c>
      <c r="AU304" s="148" t="s">
        <v>83</v>
      </c>
      <c r="AY304" s="14" t="s">
        <v>117</v>
      </c>
      <c r="BE304" s="149">
        <f>IF(N304="základní",J304,0)</f>
        <v>0</v>
      </c>
      <c r="BF304" s="149">
        <f>IF(N304="snížená",J304,0)</f>
        <v>0</v>
      </c>
      <c r="BG304" s="149">
        <f>IF(N304="zákl. přenesená",J304,0)</f>
        <v>0</v>
      </c>
      <c r="BH304" s="149">
        <f>IF(N304="sníž. přenesená",J304,0)</f>
        <v>0</v>
      </c>
      <c r="BI304" s="149">
        <f>IF(N304="nulová",J304,0)</f>
        <v>0</v>
      </c>
      <c r="BJ304" s="14" t="s">
        <v>81</v>
      </c>
      <c r="BK304" s="149">
        <f>ROUND(I304*H304,2)</f>
        <v>0</v>
      </c>
      <c r="BL304" s="14" t="s">
        <v>177</v>
      </c>
      <c r="BM304" s="148" t="s">
        <v>438</v>
      </c>
    </row>
    <row r="305" spans="1:65" s="2" customFormat="1" ht="19.5" x14ac:dyDescent="0.2">
      <c r="A305" s="29"/>
      <c r="B305" s="30"/>
      <c r="C305" s="29"/>
      <c r="D305" s="150" t="s">
        <v>123</v>
      </c>
      <c r="E305" s="29"/>
      <c r="F305" s="151" t="s">
        <v>439</v>
      </c>
      <c r="G305" s="29"/>
      <c r="H305" s="29"/>
      <c r="I305" s="152"/>
      <c r="J305" s="29"/>
      <c r="K305" s="29"/>
      <c r="L305" s="30"/>
      <c r="M305" s="153"/>
      <c r="N305" s="154"/>
      <c r="O305" s="55"/>
      <c r="P305" s="55"/>
      <c r="Q305" s="55"/>
      <c r="R305" s="55"/>
      <c r="S305" s="55"/>
      <c r="T305" s="56"/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T305" s="14" t="s">
        <v>123</v>
      </c>
      <c r="AU305" s="14" t="s">
        <v>83</v>
      </c>
    </row>
    <row r="306" spans="1:65" s="2" customFormat="1" ht="24.2" customHeight="1" x14ac:dyDescent="0.2">
      <c r="A306" s="169"/>
      <c r="B306" s="136"/>
      <c r="C306" s="171" t="s">
        <v>621</v>
      </c>
      <c r="D306" s="156" t="s">
        <v>249</v>
      </c>
      <c r="E306" s="157" t="s">
        <v>616</v>
      </c>
      <c r="F306" s="158" t="s">
        <v>617</v>
      </c>
      <c r="G306" s="159" t="s">
        <v>126</v>
      </c>
      <c r="H306" s="172">
        <v>3</v>
      </c>
      <c r="I306" s="161"/>
      <c r="J306" s="162">
        <f>ROUND(I306*H306,2)</f>
        <v>0</v>
      </c>
      <c r="K306" s="158" t="s">
        <v>131</v>
      </c>
      <c r="L306" s="163"/>
      <c r="M306" s="164" t="s">
        <v>1</v>
      </c>
      <c r="N306" s="165" t="s">
        <v>38</v>
      </c>
      <c r="O306" s="55"/>
      <c r="P306" s="146">
        <f>O306*H306</f>
        <v>0</v>
      </c>
      <c r="Q306" s="146">
        <v>8.6E-3</v>
      </c>
      <c r="R306" s="146">
        <f>Q306*H306</f>
        <v>2.58E-2</v>
      </c>
      <c r="S306" s="146">
        <v>0</v>
      </c>
      <c r="T306" s="147">
        <f>S306*H306</f>
        <v>0</v>
      </c>
      <c r="U306" s="169"/>
      <c r="V306" s="169"/>
      <c r="W306" s="169"/>
      <c r="X306" s="169"/>
      <c r="Y306" s="169"/>
      <c r="Z306" s="169"/>
      <c r="AA306" s="169"/>
      <c r="AB306" s="169"/>
      <c r="AC306" s="169"/>
      <c r="AD306" s="169"/>
      <c r="AE306" s="169"/>
      <c r="AR306" s="148" t="s">
        <v>395</v>
      </c>
      <c r="AT306" s="148" t="s">
        <v>249</v>
      </c>
      <c r="AU306" s="148" t="s">
        <v>83</v>
      </c>
      <c r="AY306" s="14" t="s">
        <v>117</v>
      </c>
      <c r="BE306" s="149">
        <f>IF(N306="základní",J306,0)</f>
        <v>0</v>
      </c>
      <c r="BF306" s="149">
        <f>IF(N306="snížená",J306,0)</f>
        <v>0</v>
      </c>
      <c r="BG306" s="149">
        <f>IF(N306="zákl. přenesená",J306,0)</f>
        <v>0</v>
      </c>
      <c r="BH306" s="149">
        <f>IF(N306="sníž. přenesená",J306,0)</f>
        <v>0</v>
      </c>
      <c r="BI306" s="149">
        <f>IF(N306="nulová",J306,0)</f>
        <v>0</v>
      </c>
      <c r="BJ306" s="14" t="s">
        <v>81</v>
      </c>
      <c r="BK306" s="149">
        <f>ROUND(I306*H306,2)</f>
        <v>0</v>
      </c>
      <c r="BL306" s="14" t="s">
        <v>177</v>
      </c>
      <c r="BM306" s="148" t="s">
        <v>618</v>
      </c>
    </row>
    <row r="307" spans="1:65" s="2" customFormat="1" ht="19.5" x14ac:dyDescent="0.2">
      <c r="A307" s="169"/>
      <c r="B307" s="30"/>
      <c r="C307" s="169"/>
      <c r="D307" s="150" t="s">
        <v>123</v>
      </c>
      <c r="E307" s="169"/>
      <c r="F307" s="151" t="s">
        <v>619</v>
      </c>
      <c r="G307" s="169"/>
      <c r="H307" s="169"/>
      <c r="I307" s="152"/>
      <c r="J307" s="169"/>
      <c r="K307" s="169"/>
      <c r="L307" s="30"/>
      <c r="M307" s="153"/>
      <c r="N307" s="154"/>
      <c r="O307" s="55"/>
      <c r="P307" s="55"/>
      <c r="Q307" s="55"/>
      <c r="R307" s="55"/>
      <c r="S307" s="55"/>
      <c r="T307" s="56"/>
      <c r="U307" s="169"/>
      <c r="V307" s="169"/>
      <c r="W307" s="169"/>
      <c r="X307" s="169"/>
      <c r="Y307" s="169"/>
      <c r="Z307" s="169"/>
      <c r="AA307" s="169"/>
      <c r="AB307" s="169"/>
      <c r="AC307" s="169"/>
      <c r="AD307" s="169"/>
      <c r="AE307" s="169"/>
      <c r="AT307" s="14" t="s">
        <v>123</v>
      </c>
      <c r="AU307" s="14" t="s">
        <v>83</v>
      </c>
    </row>
    <row r="308" spans="1:65" s="2" customFormat="1" x14ac:dyDescent="0.2">
      <c r="A308" s="169"/>
      <c r="B308" s="30"/>
      <c r="C308" s="169"/>
      <c r="D308" s="150"/>
      <c r="E308" s="169"/>
      <c r="F308" s="173" t="s">
        <v>620</v>
      </c>
      <c r="G308" s="169"/>
      <c r="H308" s="169"/>
      <c r="I308" s="152"/>
      <c r="J308" s="169"/>
      <c r="K308" s="169"/>
      <c r="L308" s="30"/>
      <c r="M308" s="153"/>
      <c r="N308" s="154"/>
      <c r="O308" s="55"/>
      <c r="P308" s="55"/>
      <c r="Q308" s="55"/>
      <c r="R308" s="55"/>
      <c r="S308" s="55"/>
      <c r="T308" s="56"/>
      <c r="U308" s="169"/>
      <c r="V308" s="169"/>
      <c r="W308" s="169"/>
      <c r="X308" s="169"/>
      <c r="Y308" s="169"/>
      <c r="Z308" s="169"/>
      <c r="AA308" s="169"/>
      <c r="AB308" s="169"/>
      <c r="AC308" s="169"/>
      <c r="AD308" s="169"/>
      <c r="AE308" s="169"/>
      <c r="AT308" s="14"/>
      <c r="AU308" s="14"/>
    </row>
    <row r="309" spans="1:65" s="2" customFormat="1" ht="21.75" customHeight="1" x14ac:dyDescent="0.2">
      <c r="A309" s="29"/>
      <c r="B309" s="136"/>
      <c r="C309" s="156">
        <v>75</v>
      </c>
      <c r="D309" s="156" t="s">
        <v>249</v>
      </c>
      <c r="E309" s="157" t="s">
        <v>440</v>
      </c>
      <c r="F309" s="158" t="s">
        <v>441</v>
      </c>
      <c r="G309" s="159" t="s">
        <v>126</v>
      </c>
      <c r="H309" s="160">
        <v>17</v>
      </c>
      <c r="I309" s="161"/>
      <c r="J309" s="162">
        <f>ROUND(I309*H309,2)</f>
        <v>0</v>
      </c>
      <c r="K309" s="158" t="s">
        <v>131</v>
      </c>
      <c r="L309" s="163"/>
      <c r="M309" s="164" t="s">
        <v>1</v>
      </c>
      <c r="N309" s="165" t="s">
        <v>38</v>
      </c>
      <c r="O309" s="55"/>
      <c r="P309" s="146">
        <f>O309*H309</f>
        <v>0</v>
      </c>
      <c r="Q309" s="146">
        <v>0</v>
      </c>
      <c r="R309" s="146">
        <f>Q309*H309</f>
        <v>0</v>
      </c>
      <c r="S309" s="146">
        <v>0</v>
      </c>
      <c r="T309" s="147">
        <f>S309*H309</f>
        <v>0</v>
      </c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R309" s="148" t="s">
        <v>280</v>
      </c>
      <c r="AT309" s="148" t="s">
        <v>249</v>
      </c>
      <c r="AU309" s="148" t="s">
        <v>83</v>
      </c>
      <c r="AY309" s="14" t="s">
        <v>117</v>
      </c>
      <c r="BE309" s="149">
        <f>IF(N309="základní",J309,0)</f>
        <v>0</v>
      </c>
      <c r="BF309" s="149">
        <f>IF(N309="snížená",J309,0)</f>
        <v>0</v>
      </c>
      <c r="BG309" s="149">
        <f>IF(N309="zákl. přenesená",J309,0)</f>
        <v>0</v>
      </c>
      <c r="BH309" s="149">
        <f>IF(N309="sníž. přenesená",J309,0)</f>
        <v>0</v>
      </c>
      <c r="BI309" s="149">
        <f>IF(N309="nulová",J309,0)</f>
        <v>0</v>
      </c>
      <c r="BJ309" s="14" t="s">
        <v>81</v>
      </c>
      <c r="BK309" s="149">
        <f>ROUND(I309*H309,2)</f>
        <v>0</v>
      </c>
      <c r="BL309" s="14" t="s">
        <v>211</v>
      </c>
      <c r="BM309" s="148" t="s">
        <v>442</v>
      </c>
    </row>
    <row r="310" spans="1:65" s="2" customFormat="1" x14ac:dyDescent="0.2">
      <c r="A310" s="29"/>
      <c r="B310" s="30"/>
      <c r="C310" s="29"/>
      <c r="D310" s="150" t="s">
        <v>123</v>
      </c>
      <c r="E310" s="29"/>
      <c r="F310" s="151" t="s">
        <v>441</v>
      </c>
      <c r="G310" s="29"/>
      <c r="H310" s="29"/>
      <c r="I310" s="152"/>
      <c r="J310" s="29"/>
      <c r="K310" s="29"/>
      <c r="L310" s="30"/>
      <c r="M310" s="153"/>
      <c r="N310" s="154"/>
      <c r="O310" s="55"/>
      <c r="P310" s="55"/>
      <c r="Q310" s="55"/>
      <c r="R310" s="55"/>
      <c r="S310" s="55"/>
      <c r="T310" s="56"/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T310" s="14" t="s">
        <v>123</v>
      </c>
      <c r="AU310" s="14" t="s">
        <v>83</v>
      </c>
    </row>
    <row r="311" spans="1:65" s="2" customFormat="1" ht="19.5" x14ac:dyDescent="0.2">
      <c r="A311" s="29"/>
      <c r="B311" s="30"/>
      <c r="C311" s="29"/>
      <c r="D311" s="150" t="s">
        <v>142</v>
      </c>
      <c r="E311" s="29"/>
      <c r="F311" s="155" t="s">
        <v>443</v>
      </c>
      <c r="G311" s="29"/>
      <c r="H311" s="29"/>
      <c r="I311" s="152"/>
      <c r="J311" s="29"/>
      <c r="K311" s="29"/>
      <c r="L311" s="30"/>
      <c r="M311" s="153"/>
      <c r="N311" s="154"/>
      <c r="O311" s="55"/>
      <c r="P311" s="55"/>
      <c r="Q311" s="55"/>
      <c r="R311" s="55"/>
      <c r="S311" s="55"/>
      <c r="T311" s="56"/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T311" s="14" t="s">
        <v>142</v>
      </c>
      <c r="AU311" s="14" t="s">
        <v>83</v>
      </c>
    </row>
    <row r="312" spans="1:65" s="2" customFormat="1" ht="21.75" customHeight="1" x14ac:dyDescent="0.2">
      <c r="A312" s="29"/>
      <c r="B312" s="136"/>
      <c r="C312" s="156">
        <v>76</v>
      </c>
      <c r="D312" s="156" t="s">
        <v>249</v>
      </c>
      <c r="E312" s="157" t="s">
        <v>444</v>
      </c>
      <c r="F312" s="158" t="s">
        <v>445</v>
      </c>
      <c r="G312" s="159" t="s">
        <v>126</v>
      </c>
      <c r="H312" s="160">
        <v>2</v>
      </c>
      <c r="I312" s="161"/>
      <c r="J312" s="162">
        <f>ROUND(I312*H312,2)</f>
        <v>0</v>
      </c>
      <c r="K312" s="158" t="s">
        <v>131</v>
      </c>
      <c r="L312" s="163"/>
      <c r="M312" s="164" t="s">
        <v>1</v>
      </c>
      <c r="N312" s="165" t="s">
        <v>38</v>
      </c>
      <c r="O312" s="55"/>
      <c r="P312" s="146">
        <f>O312*H312</f>
        <v>0</v>
      </c>
      <c r="Q312" s="146">
        <v>0</v>
      </c>
      <c r="R312" s="146">
        <f>Q312*H312</f>
        <v>0</v>
      </c>
      <c r="S312" s="146">
        <v>0</v>
      </c>
      <c r="T312" s="147">
        <f>S312*H312</f>
        <v>0</v>
      </c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R312" s="148" t="s">
        <v>280</v>
      </c>
      <c r="AT312" s="148" t="s">
        <v>249</v>
      </c>
      <c r="AU312" s="148" t="s">
        <v>83</v>
      </c>
      <c r="AY312" s="14" t="s">
        <v>117</v>
      </c>
      <c r="BE312" s="149">
        <f>IF(N312="základní",J312,0)</f>
        <v>0</v>
      </c>
      <c r="BF312" s="149">
        <f>IF(N312="snížená",J312,0)</f>
        <v>0</v>
      </c>
      <c r="BG312" s="149">
        <f>IF(N312="zákl. přenesená",J312,0)</f>
        <v>0</v>
      </c>
      <c r="BH312" s="149">
        <f>IF(N312="sníž. přenesená",J312,0)</f>
        <v>0</v>
      </c>
      <c r="BI312" s="149">
        <f>IF(N312="nulová",J312,0)</f>
        <v>0</v>
      </c>
      <c r="BJ312" s="14" t="s">
        <v>81</v>
      </c>
      <c r="BK312" s="149">
        <f>ROUND(I312*H312,2)</f>
        <v>0</v>
      </c>
      <c r="BL312" s="14" t="s">
        <v>211</v>
      </c>
      <c r="BM312" s="148" t="s">
        <v>446</v>
      </c>
    </row>
    <row r="313" spans="1:65" s="2" customFormat="1" x14ac:dyDescent="0.2">
      <c r="A313" s="29"/>
      <c r="B313" s="30"/>
      <c r="C313" s="29"/>
      <c r="D313" s="150" t="s">
        <v>123</v>
      </c>
      <c r="E313" s="29"/>
      <c r="F313" s="151" t="s">
        <v>445</v>
      </c>
      <c r="G313" s="29"/>
      <c r="H313" s="29"/>
      <c r="I313" s="152"/>
      <c r="J313" s="29"/>
      <c r="K313" s="29"/>
      <c r="L313" s="30"/>
      <c r="M313" s="153"/>
      <c r="N313" s="154"/>
      <c r="O313" s="55"/>
      <c r="P313" s="55"/>
      <c r="Q313" s="55"/>
      <c r="R313" s="55"/>
      <c r="S313" s="55"/>
      <c r="T313" s="56"/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T313" s="14" t="s">
        <v>123</v>
      </c>
      <c r="AU313" s="14" t="s">
        <v>83</v>
      </c>
    </row>
    <row r="314" spans="1:65" s="2" customFormat="1" ht="19.5" x14ac:dyDescent="0.2">
      <c r="A314" s="29"/>
      <c r="B314" s="30"/>
      <c r="C314" s="29"/>
      <c r="D314" s="150" t="s">
        <v>142</v>
      </c>
      <c r="E314" s="29"/>
      <c r="F314" s="155" t="s">
        <v>447</v>
      </c>
      <c r="G314" s="29"/>
      <c r="H314" s="29"/>
      <c r="I314" s="152"/>
      <c r="J314" s="29"/>
      <c r="K314" s="29"/>
      <c r="L314" s="30"/>
      <c r="M314" s="153"/>
      <c r="N314" s="154"/>
      <c r="O314" s="55"/>
      <c r="P314" s="55"/>
      <c r="Q314" s="55"/>
      <c r="R314" s="55"/>
      <c r="S314" s="55"/>
      <c r="T314" s="56"/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T314" s="14" t="s">
        <v>142</v>
      </c>
      <c r="AU314" s="14" t="s">
        <v>83</v>
      </c>
    </row>
    <row r="315" spans="1:65" s="2" customFormat="1" ht="24.2" customHeight="1" x14ac:dyDescent="0.2">
      <c r="A315" s="29"/>
      <c r="B315" s="136"/>
      <c r="C315" s="137">
        <v>77</v>
      </c>
      <c r="D315" s="137" t="s">
        <v>119</v>
      </c>
      <c r="E315" s="138" t="s">
        <v>448</v>
      </c>
      <c r="F315" s="139" t="s">
        <v>449</v>
      </c>
      <c r="G315" s="140" t="s">
        <v>126</v>
      </c>
      <c r="H315" s="141">
        <v>41</v>
      </c>
      <c r="I315" s="142"/>
      <c r="J315" s="143">
        <f>ROUND(I315*H315,2)</f>
        <v>0</v>
      </c>
      <c r="K315" s="139" t="s">
        <v>131</v>
      </c>
      <c r="L315" s="30"/>
      <c r="M315" s="144" t="s">
        <v>1</v>
      </c>
      <c r="N315" s="145" t="s">
        <v>38</v>
      </c>
      <c r="O315" s="55"/>
      <c r="P315" s="146">
        <f>O315*H315</f>
        <v>0</v>
      </c>
      <c r="Q315" s="146">
        <v>0</v>
      </c>
      <c r="R315" s="146">
        <f>Q315*H315</f>
        <v>0</v>
      </c>
      <c r="S315" s="146">
        <v>0</v>
      </c>
      <c r="T315" s="147">
        <f>S315*H315</f>
        <v>0</v>
      </c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R315" s="148" t="s">
        <v>177</v>
      </c>
      <c r="AT315" s="148" t="s">
        <v>119</v>
      </c>
      <c r="AU315" s="148" t="s">
        <v>83</v>
      </c>
      <c r="AY315" s="14" t="s">
        <v>117</v>
      </c>
      <c r="BE315" s="149">
        <f>IF(N315="základní",J315,0)</f>
        <v>0</v>
      </c>
      <c r="BF315" s="149">
        <f>IF(N315="snížená",J315,0)</f>
        <v>0</v>
      </c>
      <c r="BG315" s="149">
        <f>IF(N315="zákl. přenesená",J315,0)</f>
        <v>0</v>
      </c>
      <c r="BH315" s="149">
        <f>IF(N315="sníž. přenesená",J315,0)</f>
        <v>0</v>
      </c>
      <c r="BI315" s="149">
        <f>IF(N315="nulová",J315,0)</f>
        <v>0</v>
      </c>
      <c r="BJ315" s="14" t="s">
        <v>81</v>
      </c>
      <c r="BK315" s="149">
        <f>ROUND(I315*H315,2)</f>
        <v>0</v>
      </c>
      <c r="BL315" s="14" t="s">
        <v>177</v>
      </c>
      <c r="BM315" s="148" t="s">
        <v>450</v>
      </c>
    </row>
    <row r="316" spans="1:65" s="2" customFormat="1" x14ac:dyDescent="0.2">
      <c r="A316" s="29"/>
      <c r="B316" s="30"/>
      <c r="C316" s="29"/>
      <c r="D316" s="150" t="s">
        <v>123</v>
      </c>
      <c r="E316" s="29"/>
      <c r="F316" s="151" t="s">
        <v>449</v>
      </c>
      <c r="G316" s="29"/>
      <c r="H316" s="29"/>
      <c r="I316" s="152"/>
      <c r="J316" s="29"/>
      <c r="K316" s="29"/>
      <c r="L316" s="30"/>
      <c r="M316" s="153"/>
      <c r="N316" s="154"/>
      <c r="O316" s="55"/>
      <c r="P316" s="55"/>
      <c r="Q316" s="55"/>
      <c r="R316" s="55"/>
      <c r="S316" s="55"/>
      <c r="T316" s="56"/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T316" s="14" t="s">
        <v>123</v>
      </c>
      <c r="AU316" s="14" t="s">
        <v>83</v>
      </c>
    </row>
    <row r="317" spans="1:65" s="2" customFormat="1" ht="24.2" customHeight="1" x14ac:dyDescent="0.2">
      <c r="A317" s="29"/>
      <c r="B317" s="136"/>
      <c r="C317" s="137">
        <v>78</v>
      </c>
      <c r="D317" s="137" t="s">
        <v>119</v>
      </c>
      <c r="E317" s="138" t="s">
        <v>451</v>
      </c>
      <c r="F317" s="139" t="s">
        <v>452</v>
      </c>
      <c r="G317" s="140" t="s">
        <v>126</v>
      </c>
      <c r="H317" s="141">
        <v>4</v>
      </c>
      <c r="I317" s="142"/>
      <c r="J317" s="143">
        <f>ROUND(I317*H317,2)</f>
        <v>0</v>
      </c>
      <c r="K317" s="139" t="s">
        <v>121</v>
      </c>
      <c r="L317" s="30"/>
      <c r="M317" s="144" t="s">
        <v>1</v>
      </c>
      <c r="N317" s="145" t="s">
        <v>38</v>
      </c>
      <c r="O317" s="55"/>
      <c r="P317" s="146">
        <f>O317*H317</f>
        <v>0</v>
      </c>
      <c r="Q317" s="146">
        <v>0</v>
      </c>
      <c r="R317" s="146">
        <f>Q317*H317</f>
        <v>0</v>
      </c>
      <c r="S317" s="146">
        <v>0</v>
      </c>
      <c r="T317" s="147">
        <f>S317*H317</f>
        <v>0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148" t="s">
        <v>177</v>
      </c>
      <c r="AT317" s="148" t="s">
        <v>119</v>
      </c>
      <c r="AU317" s="148" t="s">
        <v>83</v>
      </c>
      <c r="AY317" s="14" t="s">
        <v>117</v>
      </c>
      <c r="BE317" s="149">
        <f>IF(N317="základní",J317,0)</f>
        <v>0</v>
      </c>
      <c r="BF317" s="149">
        <f>IF(N317="snížená",J317,0)</f>
        <v>0</v>
      </c>
      <c r="BG317" s="149">
        <f>IF(N317="zákl. přenesená",J317,0)</f>
        <v>0</v>
      </c>
      <c r="BH317" s="149">
        <f>IF(N317="sníž. přenesená",J317,0)</f>
        <v>0</v>
      </c>
      <c r="BI317" s="149">
        <f>IF(N317="nulová",J317,0)</f>
        <v>0</v>
      </c>
      <c r="BJ317" s="14" t="s">
        <v>81</v>
      </c>
      <c r="BK317" s="149">
        <f>ROUND(I317*H317,2)</f>
        <v>0</v>
      </c>
      <c r="BL317" s="14" t="s">
        <v>177</v>
      </c>
      <c r="BM317" s="148" t="s">
        <v>453</v>
      </c>
    </row>
    <row r="318" spans="1:65" s="2" customFormat="1" ht="19.5" x14ac:dyDescent="0.2">
      <c r="A318" s="29"/>
      <c r="B318" s="30"/>
      <c r="C318" s="29"/>
      <c r="D318" s="150" t="s">
        <v>123</v>
      </c>
      <c r="E318" s="29"/>
      <c r="F318" s="151" t="s">
        <v>454</v>
      </c>
      <c r="G318" s="29"/>
      <c r="H318" s="29"/>
      <c r="I318" s="152"/>
      <c r="J318" s="29"/>
      <c r="K318" s="29"/>
      <c r="L318" s="30"/>
      <c r="M318" s="153"/>
      <c r="N318" s="154"/>
      <c r="O318" s="55"/>
      <c r="P318" s="55"/>
      <c r="Q318" s="55"/>
      <c r="R318" s="55"/>
      <c r="S318" s="55"/>
      <c r="T318" s="56"/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T318" s="14" t="s">
        <v>123</v>
      </c>
      <c r="AU318" s="14" t="s">
        <v>83</v>
      </c>
    </row>
    <row r="319" spans="1:65" s="2" customFormat="1" ht="21.75" customHeight="1" x14ac:dyDescent="0.2">
      <c r="A319" s="29"/>
      <c r="B319" s="136"/>
      <c r="C319" s="156">
        <v>79</v>
      </c>
      <c r="D319" s="156" t="s">
        <v>249</v>
      </c>
      <c r="E319" s="157" t="s">
        <v>455</v>
      </c>
      <c r="F319" s="158" t="s">
        <v>456</v>
      </c>
      <c r="G319" s="159" t="s">
        <v>126</v>
      </c>
      <c r="H319" s="160">
        <v>4</v>
      </c>
      <c r="I319" s="161"/>
      <c r="J319" s="162">
        <f>ROUND(I319*H319,2)</f>
        <v>0</v>
      </c>
      <c r="K319" s="158" t="s">
        <v>131</v>
      </c>
      <c r="L319" s="163"/>
      <c r="M319" s="164" t="s">
        <v>1</v>
      </c>
      <c r="N319" s="165" t="s">
        <v>38</v>
      </c>
      <c r="O319" s="55"/>
      <c r="P319" s="146">
        <f>O319*H319</f>
        <v>0</v>
      </c>
      <c r="Q319" s="146">
        <v>1.9000000000000001E-4</v>
      </c>
      <c r="R319" s="146">
        <f>Q319*H319</f>
        <v>7.6000000000000004E-4</v>
      </c>
      <c r="S319" s="146">
        <v>0</v>
      </c>
      <c r="T319" s="147">
        <f>S319*H319</f>
        <v>0</v>
      </c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R319" s="148" t="s">
        <v>395</v>
      </c>
      <c r="AT319" s="148" t="s">
        <v>249</v>
      </c>
      <c r="AU319" s="148" t="s">
        <v>83</v>
      </c>
      <c r="AY319" s="14" t="s">
        <v>117</v>
      </c>
      <c r="BE319" s="149">
        <f>IF(N319="základní",J319,0)</f>
        <v>0</v>
      </c>
      <c r="BF319" s="149">
        <f>IF(N319="snížená",J319,0)</f>
        <v>0</v>
      </c>
      <c r="BG319" s="149">
        <f>IF(N319="zákl. přenesená",J319,0)</f>
        <v>0</v>
      </c>
      <c r="BH319" s="149">
        <f>IF(N319="sníž. přenesená",J319,0)</f>
        <v>0</v>
      </c>
      <c r="BI319" s="149">
        <f>IF(N319="nulová",J319,0)</f>
        <v>0</v>
      </c>
      <c r="BJ319" s="14" t="s">
        <v>81</v>
      </c>
      <c r="BK319" s="149">
        <f>ROUND(I319*H319,2)</f>
        <v>0</v>
      </c>
      <c r="BL319" s="14" t="s">
        <v>177</v>
      </c>
      <c r="BM319" s="148" t="s">
        <v>457</v>
      </c>
    </row>
    <row r="320" spans="1:65" s="2" customFormat="1" x14ac:dyDescent="0.2">
      <c r="A320" s="29"/>
      <c r="B320" s="30"/>
      <c r="C320" s="29"/>
      <c r="D320" s="150" t="s">
        <v>123</v>
      </c>
      <c r="E320" s="29"/>
      <c r="F320" s="151" t="s">
        <v>456</v>
      </c>
      <c r="G320" s="29"/>
      <c r="H320" s="29"/>
      <c r="I320" s="152"/>
      <c r="J320" s="29"/>
      <c r="K320" s="29"/>
      <c r="L320" s="30"/>
      <c r="M320" s="153"/>
      <c r="N320" s="154"/>
      <c r="O320" s="55"/>
      <c r="P320" s="55"/>
      <c r="Q320" s="55"/>
      <c r="R320" s="55"/>
      <c r="S320" s="55"/>
      <c r="T320" s="56"/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T320" s="14" t="s">
        <v>123</v>
      </c>
      <c r="AU320" s="14" t="s">
        <v>83</v>
      </c>
    </row>
    <row r="321" spans="1:65" s="2" customFormat="1" ht="24.2" customHeight="1" x14ac:dyDescent="0.2">
      <c r="A321" s="29"/>
      <c r="B321" s="136"/>
      <c r="C321" s="137">
        <v>80</v>
      </c>
      <c r="D321" s="137" t="s">
        <v>119</v>
      </c>
      <c r="E321" s="138" t="s">
        <v>458</v>
      </c>
      <c r="F321" s="139" t="s">
        <v>459</v>
      </c>
      <c r="G321" s="140" t="s">
        <v>126</v>
      </c>
      <c r="H321" s="141">
        <v>4</v>
      </c>
      <c r="I321" s="142"/>
      <c r="J321" s="143">
        <f>ROUND(I321*H321,2)</f>
        <v>0</v>
      </c>
      <c r="K321" s="139" t="s">
        <v>121</v>
      </c>
      <c r="L321" s="30"/>
      <c r="M321" s="144" t="s">
        <v>1</v>
      </c>
      <c r="N321" s="145" t="s">
        <v>38</v>
      </c>
      <c r="O321" s="55"/>
      <c r="P321" s="146">
        <f>O321*H321</f>
        <v>0</v>
      </c>
      <c r="Q321" s="146">
        <v>0</v>
      </c>
      <c r="R321" s="146">
        <f>Q321*H321</f>
        <v>0</v>
      </c>
      <c r="S321" s="146">
        <v>0</v>
      </c>
      <c r="T321" s="147">
        <f>S321*H321</f>
        <v>0</v>
      </c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R321" s="148" t="s">
        <v>177</v>
      </c>
      <c r="AT321" s="148" t="s">
        <v>119</v>
      </c>
      <c r="AU321" s="148" t="s">
        <v>83</v>
      </c>
      <c r="AY321" s="14" t="s">
        <v>117</v>
      </c>
      <c r="BE321" s="149">
        <f>IF(N321="základní",J321,0)</f>
        <v>0</v>
      </c>
      <c r="BF321" s="149">
        <f>IF(N321="snížená",J321,0)</f>
        <v>0</v>
      </c>
      <c r="BG321" s="149">
        <f>IF(N321="zákl. přenesená",J321,0)</f>
        <v>0</v>
      </c>
      <c r="BH321" s="149">
        <f>IF(N321="sníž. přenesená",J321,0)</f>
        <v>0</v>
      </c>
      <c r="BI321" s="149">
        <f>IF(N321="nulová",J321,0)</f>
        <v>0</v>
      </c>
      <c r="BJ321" s="14" t="s">
        <v>81</v>
      </c>
      <c r="BK321" s="149">
        <f>ROUND(I321*H321,2)</f>
        <v>0</v>
      </c>
      <c r="BL321" s="14" t="s">
        <v>177</v>
      </c>
      <c r="BM321" s="148" t="s">
        <v>460</v>
      </c>
    </row>
    <row r="322" spans="1:65" s="2" customFormat="1" ht="19.5" x14ac:dyDescent="0.2">
      <c r="A322" s="29"/>
      <c r="B322" s="30"/>
      <c r="C322" s="29"/>
      <c r="D322" s="150" t="s">
        <v>123</v>
      </c>
      <c r="E322" s="29"/>
      <c r="F322" s="151" t="s">
        <v>459</v>
      </c>
      <c r="G322" s="29"/>
      <c r="H322" s="29"/>
      <c r="I322" s="152"/>
      <c r="J322" s="29"/>
      <c r="K322" s="29"/>
      <c r="L322" s="30"/>
      <c r="M322" s="153"/>
      <c r="N322" s="154"/>
      <c r="O322" s="55"/>
      <c r="P322" s="55"/>
      <c r="Q322" s="55"/>
      <c r="R322" s="55"/>
      <c r="S322" s="55"/>
      <c r="T322" s="56"/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T322" s="14" t="s">
        <v>123</v>
      </c>
      <c r="AU322" s="14" t="s">
        <v>83</v>
      </c>
    </row>
    <row r="323" spans="1:65" s="2" customFormat="1" ht="24.2" customHeight="1" x14ac:dyDescent="0.2">
      <c r="A323" s="29"/>
      <c r="B323" s="136"/>
      <c r="C323" s="137">
        <v>81</v>
      </c>
      <c r="D323" s="137" t="s">
        <v>119</v>
      </c>
      <c r="E323" s="138" t="s">
        <v>461</v>
      </c>
      <c r="F323" s="139" t="s">
        <v>462</v>
      </c>
      <c r="G323" s="140" t="s">
        <v>126</v>
      </c>
      <c r="H323" s="141">
        <v>3</v>
      </c>
      <c r="I323" s="142"/>
      <c r="J323" s="143">
        <f>ROUND(I323*H323,2)</f>
        <v>0</v>
      </c>
      <c r="K323" s="139" t="s">
        <v>121</v>
      </c>
      <c r="L323" s="30"/>
      <c r="M323" s="144" t="s">
        <v>1</v>
      </c>
      <c r="N323" s="145" t="s">
        <v>38</v>
      </c>
      <c r="O323" s="55"/>
      <c r="P323" s="146">
        <f>O323*H323</f>
        <v>0</v>
      </c>
      <c r="Q323" s="146">
        <v>0</v>
      </c>
      <c r="R323" s="146">
        <f>Q323*H323</f>
        <v>0</v>
      </c>
      <c r="S323" s="146">
        <v>0</v>
      </c>
      <c r="T323" s="147">
        <f>S323*H323</f>
        <v>0</v>
      </c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R323" s="148" t="s">
        <v>177</v>
      </c>
      <c r="AT323" s="148" t="s">
        <v>119</v>
      </c>
      <c r="AU323" s="148" t="s">
        <v>83</v>
      </c>
      <c r="AY323" s="14" t="s">
        <v>117</v>
      </c>
      <c r="BE323" s="149">
        <f>IF(N323="základní",J323,0)</f>
        <v>0</v>
      </c>
      <c r="BF323" s="149">
        <f>IF(N323="snížená",J323,0)</f>
        <v>0</v>
      </c>
      <c r="BG323" s="149">
        <f>IF(N323="zákl. přenesená",J323,0)</f>
        <v>0</v>
      </c>
      <c r="BH323" s="149">
        <f>IF(N323="sníž. přenesená",J323,0)</f>
        <v>0</v>
      </c>
      <c r="BI323" s="149">
        <f>IF(N323="nulová",J323,0)</f>
        <v>0</v>
      </c>
      <c r="BJ323" s="14" t="s">
        <v>81</v>
      </c>
      <c r="BK323" s="149">
        <f>ROUND(I323*H323,2)</f>
        <v>0</v>
      </c>
      <c r="BL323" s="14" t="s">
        <v>177</v>
      </c>
      <c r="BM323" s="148" t="s">
        <v>463</v>
      </c>
    </row>
    <row r="324" spans="1:65" s="2" customFormat="1" ht="19.5" x14ac:dyDescent="0.2">
      <c r="A324" s="29"/>
      <c r="B324" s="30"/>
      <c r="C324" s="29"/>
      <c r="D324" s="150" t="s">
        <v>123</v>
      </c>
      <c r="E324" s="29"/>
      <c r="F324" s="151" t="s">
        <v>464</v>
      </c>
      <c r="G324" s="29"/>
      <c r="H324" s="29"/>
      <c r="I324" s="152"/>
      <c r="J324" s="29"/>
      <c r="K324" s="29"/>
      <c r="L324" s="30"/>
      <c r="M324" s="153"/>
      <c r="N324" s="154"/>
      <c r="O324" s="55"/>
      <c r="P324" s="55"/>
      <c r="Q324" s="55"/>
      <c r="R324" s="55"/>
      <c r="S324" s="55"/>
      <c r="T324" s="56"/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T324" s="14" t="s">
        <v>123</v>
      </c>
      <c r="AU324" s="14" t="s">
        <v>83</v>
      </c>
    </row>
    <row r="325" spans="1:65" s="2" customFormat="1" ht="24.2" customHeight="1" x14ac:dyDescent="0.2">
      <c r="A325" s="29"/>
      <c r="B325" s="136"/>
      <c r="C325" s="156">
        <v>82</v>
      </c>
      <c r="D325" s="156" t="s">
        <v>249</v>
      </c>
      <c r="E325" s="157" t="s">
        <v>465</v>
      </c>
      <c r="F325" s="158" t="s">
        <v>466</v>
      </c>
      <c r="G325" s="159" t="s">
        <v>126</v>
      </c>
      <c r="H325" s="160">
        <v>3</v>
      </c>
      <c r="I325" s="161"/>
      <c r="J325" s="162">
        <f>ROUND(I325*H325,2)</f>
        <v>0</v>
      </c>
      <c r="K325" s="158" t="s">
        <v>131</v>
      </c>
      <c r="L325" s="163"/>
      <c r="M325" s="164" t="s">
        <v>1</v>
      </c>
      <c r="N325" s="165" t="s">
        <v>38</v>
      </c>
      <c r="O325" s="55"/>
      <c r="P325" s="146">
        <f>O325*H325</f>
        <v>0</v>
      </c>
      <c r="Q325" s="146">
        <v>1.9000000000000001E-4</v>
      </c>
      <c r="R325" s="146">
        <f>Q325*H325</f>
        <v>5.6999999999999998E-4</v>
      </c>
      <c r="S325" s="146">
        <v>0</v>
      </c>
      <c r="T325" s="147">
        <f>S325*H325</f>
        <v>0</v>
      </c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R325" s="148" t="s">
        <v>395</v>
      </c>
      <c r="AT325" s="148" t="s">
        <v>249</v>
      </c>
      <c r="AU325" s="148" t="s">
        <v>83</v>
      </c>
      <c r="AY325" s="14" t="s">
        <v>117</v>
      </c>
      <c r="BE325" s="149">
        <f>IF(N325="základní",J325,0)</f>
        <v>0</v>
      </c>
      <c r="BF325" s="149">
        <f>IF(N325="snížená",J325,0)</f>
        <v>0</v>
      </c>
      <c r="BG325" s="149">
        <f>IF(N325="zákl. přenesená",J325,0)</f>
        <v>0</v>
      </c>
      <c r="BH325" s="149">
        <f>IF(N325="sníž. přenesená",J325,0)</f>
        <v>0</v>
      </c>
      <c r="BI325" s="149">
        <f>IF(N325="nulová",J325,0)</f>
        <v>0</v>
      </c>
      <c r="BJ325" s="14" t="s">
        <v>81</v>
      </c>
      <c r="BK325" s="149">
        <f>ROUND(I325*H325,2)</f>
        <v>0</v>
      </c>
      <c r="BL325" s="14" t="s">
        <v>177</v>
      </c>
      <c r="BM325" s="148" t="s">
        <v>467</v>
      </c>
    </row>
    <row r="326" spans="1:65" s="2" customFormat="1" x14ac:dyDescent="0.2">
      <c r="A326" s="29"/>
      <c r="B326" s="30"/>
      <c r="C326" s="29"/>
      <c r="D326" s="150" t="s">
        <v>123</v>
      </c>
      <c r="E326" s="29"/>
      <c r="F326" s="151" t="s">
        <v>466</v>
      </c>
      <c r="G326" s="29"/>
      <c r="H326" s="29"/>
      <c r="I326" s="152"/>
      <c r="J326" s="29"/>
      <c r="K326" s="29"/>
      <c r="L326" s="30"/>
      <c r="M326" s="153"/>
      <c r="N326" s="154"/>
      <c r="O326" s="55"/>
      <c r="P326" s="55"/>
      <c r="Q326" s="55"/>
      <c r="R326" s="55"/>
      <c r="S326" s="55"/>
      <c r="T326" s="56"/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T326" s="14" t="s">
        <v>123</v>
      </c>
      <c r="AU326" s="14" t="s">
        <v>83</v>
      </c>
    </row>
    <row r="327" spans="1:65" s="2" customFormat="1" ht="37.9" customHeight="1" x14ac:dyDescent="0.2">
      <c r="A327" s="29"/>
      <c r="B327" s="136"/>
      <c r="C327" s="137">
        <v>83</v>
      </c>
      <c r="D327" s="137" t="s">
        <v>119</v>
      </c>
      <c r="E327" s="138" t="s">
        <v>468</v>
      </c>
      <c r="F327" s="139" t="s">
        <v>469</v>
      </c>
      <c r="G327" s="140" t="s">
        <v>214</v>
      </c>
      <c r="H327" s="141">
        <v>1106</v>
      </c>
      <c r="I327" s="142"/>
      <c r="J327" s="143">
        <f>ROUND(I327*H327,2)</f>
        <v>0</v>
      </c>
      <c r="K327" s="139" t="s">
        <v>121</v>
      </c>
      <c r="L327" s="30"/>
      <c r="M327" s="144" t="s">
        <v>1</v>
      </c>
      <c r="N327" s="145" t="s">
        <v>38</v>
      </c>
      <c r="O327" s="55"/>
      <c r="P327" s="146">
        <f>O327*H327</f>
        <v>0</v>
      </c>
      <c r="Q327" s="146">
        <v>0</v>
      </c>
      <c r="R327" s="146">
        <f>Q327*H327</f>
        <v>0</v>
      </c>
      <c r="S327" s="146">
        <v>0</v>
      </c>
      <c r="T327" s="147">
        <f>S327*H327</f>
        <v>0</v>
      </c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R327" s="148" t="s">
        <v>177</v>
      </c>
      <c r="AT327" s="148" t="s">
        <v>119</v>
      </c>
      <c r="AU327" s="148" t="s">
        <v>83</v>
      </c>
      <c r="AY327" s="14" t="s">
        <v>117</v>
      </c>
      <c r="BE327" s="149">
        <f>IF(N327="základní",J327,0)</f>
        <v>0</v>
      </c>
      <c r="BF327" s="149">
        <f>IF(N327="snížená",J327,0)</f>
        <v>0</v>
      </c>
      <c r="BG327" s="149">
        <f>IF(N327="zákl. přenesená",J327,0)</f>
        <v>0</v>
      </c>
      <c r="BH327" s="149">
        <f>IF(N327="sníž. přenesená",J327,0)</f>
        <v>0</v>
      </c>
      <c r="BI327" s="149">
        <f>IF(N327="nulová",J327,0)</f>
        <v>0</v>
      </c>
      <c r="BJ327" s="14" t="s">
        <v>81</v>
      </c>
      <c r="BK327" s="149">
        <f>ROUND(I327*H327,2)</f>
        <v>0</v>
      </c>
      <c r="BL327" s="14" t="s">
        <v>177</v>
      </c>
      <c r="BM327" s="148" t="s">
        <v>470</v>
      </c>
    </row>
    <row r="328" spans="1:65" s="2" customFormat="1" ht="29.25" x14ac:dyDescent="0.2">
      <c r="A328" s="29"/>
      <c r="B328" s="30"/>
      <c r="C328" s="29"/>
      <c r="D328" s="150" t="s">
        <v>123</v>
      </c>
      <c r="E328" s="29"/>
      <c r="F328" s="151" t="s">
        <v>471</v>
      </c>
      <c r="G328" s="29"/>
      <c r="H328" s="29"/>
      <c r="I328" s="152"/>
      <c r="J328" s="29"/>
      <c r="K328" s="29"/>
      <c r="L328" s="30"/>
      <c r="M328" s="153"/>
      <c r="N328" s="154"/>
      <c r="O328" s="55"/>
      <c r="P328" s="55"/>
      <c r="Q328" s="55"/>
      <c r="R328" s="55"/>
      <c r="S328" s="55"/>
      <c r="T328" s="56"/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T328" s="14" t="s">
        <v>123</v>
      </c>
      <c r="AU328" s="14" t="s">
        <v>83</v>
      </c>
    </row>
    <row r="329" spans="1:65" s="2" customFormat="1" ht="24.2" customHeight="1" x14ac:dyDescent="0.2">
      <c r="A329" s="29"/>
      <c r="B329" s="136"/>
      <c r="C329" s="156">
        <v>84</v>
      </c>
      <c r="D329" s="156" t="s">
        <v>249</v>
      </c>
      <c r="E329" s="157" t="s">
        <v>472</v>
      </c>
      <c r="F329" s="158" t="s">
        <v>473</v>
      </c>
      <c r="G329" s="159" t="s">
        <v>214</v>
      </c>
      <c r="H329" s="160">
        <v>456</v>
      </c>
      <c r="I329" s="161"/>
      <c r="J329" s="162">
        <f>ROUND(I329*H329,2)</f>
        <v>0</v>
      </c>
      <c r="K329" s="158" t="s">
        <v>121</v>
      </c>
      <c r="L329" s="163"/>
      <c r="M329" s="164" t="s">
        <v>1</v>
      </c>
      <c r="N329" s="165" t="s">
        <v>38</v>
      </c>
      <c r="O329" s="55"/>
      <c r="P329" s="146">
        <f>O329*H329</f>
        <v>0</v>
      </c>
      <c r="Q329" s="146">
        <v>1.2E-4</v>
      </c>
      <c r="R329" s="146">
        <f>Q329*H329</f>
        <v>5.4720000000000005E-2</v>
      </c>
      <c r="S329" s="146">
        <v>0</v>
      </c>
      <c r="T329" s="147">
        <f>S329*H329</f>
        <v>0</v>
      </c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R329" s="148" t="s">
        <v>252</v>
      </c>
      <c r="AT329" s="148" t="s">
        <v>249</v>
      </c>
      <c r="AU329" s="148" t="s">
        <v>83</v>
      </c>
      <c r="AY329" s="14" t="s">
        <v>117</v>
      </c>
      <c r="BE329" s="149">
        <f>IF(N329="základní",J329,0)</f>
        <v>0</v>
      </c>
      <c r="BF329" s="149">
        <f>IF(N329="snížená",J329,0)</f>
        <v>0</v>
      </c>
      <c r="BG329" s="149">
        <f>IF(N329="zákl. přenesená",J329,0)</f>
        <v>0</v>
      </c>
      <c r="BH329" s="149">
        <f>IF(N329="sníž. přenesená",J329,0)</f>
        <v>0</v>
      </c>
      <c r="BI329" s="149">
        <f>IF(N329="nulová",J329,0)</f>
        <v>0</v>
      </c>
      <c r="BJ329" s="14" t="s">
        <v>81</v>
      </c>
      <c r="BK329" s="149">
        <f>ROUND(I329*H329,2)</f>
        <v>0</v>
      </c>
      <c r="BL329" s="14" t="s">
        <v>252</v>
      </c>
      <c r="BM329" s="148" t="s">
        <v>474</v>
      </c>
    </row>
    <row r="330" spans="1:65" s="2" customFormat="1" ht="19.5" x14ac:dyDescent="0.2">
      <c r="A330" s="29"/>
      <c r="B330" s="30"/>
      <c r="C330" s="29"/>
      <c r="D330" s="150" t="s">
        <v>123</v>
      </c>
      <c r="E330" s="29"/>
      <c r="F330" s="151" t="s">
        <v>473</v>
      </c>
      <c r="G330" s="29"/>
      <c r="H330" s="29"/>
      <c r="I330" s="152"/>
      <c r="J330" s="29"/>
      <c r="K330" s="29"/>
      <c r="L330" s="30"/>
      <c r="M330" s="153"/>
      <c r="N330" s="154"/>
      <c r="O330" s="55"/>
      <c r="P330" s="55"/>
      <c r="Q330" s="55"/>
      <c r="R330" s="55"/>
      <c r="S330" s="55"/>
      <c r="T330" s="56"/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T330" s="14" t="s">
        <v>123</v>
      </c>
      <c r="AU330" s="14" t="s">
        <v>83</v>
      </c>
    </row>
    <row r="331" spans="1:65" s="2" customFormat="1" ht="19.5" x14ac:dyDescent="0.2">
      <c r="A331" s="29"/>
      <c r="B331" s="30"/>
      <c r="C331" s="29"/>
      <c r="D331" s="150" t="s">
        <v>142</v>
      </c>
      <c r="E331" s="29"/>
      <c r="F331" s="155" t="s">
        <v>475</v>
      </c>
      <c r="G331" s="29"/>
      <c r="H331" s="29"/>
      <c r="I331" s="152"/>
      <c r="J331" s="29"/>
      <c r="K331" s="29"/>
      <c r="L331" s="30"/>
      <c r="M331" s="153"/>
      <c r="N331" s="154"/>
      <c r="O331" s="55"/>
      <c r="P331" s="55"/>
      <c r="Q331" s="55"/>
      <c r="R331" s="55"/>
      <c r="S331" s="55"/>
      <c r="T331" s="56"/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T331" s="14" t="s">
        <v>142</v>
      </c>
      <c r="AU331" s="14" t="s">
        <v>83</v>
      </c>
    </row>
    <row r="332" spans="1:65" s="2" customFormat="1" ht="24.2" customHeight="1" x14ac:dyDescent="0.2">
      <c r="A332" s="29"/>
      <c r="B332" s="136"/>
      <c r="C332" s="156">
        <v>85</v>
      </c>
      <c r="D332" s="156" t="s">
        <v>249</v>
      </c>
      <c r="E332" s="157" t="s">
        <v>476</v>
      </c>
      <c r="F332" s="158" t="s">
        <v>477</v>
      </c>
      <c r="G332" s="159" t="s">
        <v>214</v>
      </c>
      <c r="H332" s="160">
        <v>832</v>
      </c>
      <c r="I332" s="161"/>
      <c r="J332" s="162">
        <f>ROUND(I332*H332,2)</f>
        <v>0</v>
      </c>
      <c r="K332" s="158" t="s">
        <v>121</v>
      </c>
      <c r="L332" s="163"/>
      <c r="M332" s="164" t="s">
        <v>1</v>
      </c>
      <c r="N332" s="165" t="s">
        <v>38</v>
      </c>
      <c r="O332" s="55"/>
      <c r="P332" s="146">
        <f>O332*H332</f>
        <v>0</v>
      </c>
      <c r="Q332" s="146">
        <v>1.7000000000000001E-4</v>
      </c>
      <c r="R332" s="146">
        <f>Q332*H332</f>
        <v>0.14144000000000001</v>
      </c>
      <c r="S332" s="146">
        <v>0</v>
      </c>
      <c r="T332" s="147">
        <f>S332*H332</f>
        <v>0</v>
      </c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R332" s="148" t="s">
        <v>252</v>
      </c>
      <c r="AT332" s="148" t="s">
        <v>249</v>
      </c>
      <c r="AU332" s="148" t="s">
        <v>83</v>
      </c>
      <c r="AY332" s="14" t="s">
        <v>117</v>
      </c>
      <c r="BE332" s="149">
        <f>IF(N332="základní",J332,0)</f>
        <v>0</v>
      </c>
      <c r="BF332" s="149">
        <f>IF(N332="snížená",J332,0)</f>
        <v>0</v>
      </c>
      <c r="BG332" s="149">
        <f>IF(N332="zákl. přenesená",J332,0)</f>
        <v>0</v>
      </c>
      <c r="BH332" s="149">
        <f>IF(N332="sníž. přenesená",J332,0)</f>
        <v>0</v>
      </c>
      <c r="BI332" s="149">
        <f>IF(N332="nulová",J332,0)</f>
        <v>0</v>
      </c>
      <c r="BJ332" s="14" t="s">
        <v>81</v>
      </c>
      <c r="BK332" s="149">
        <f>ROUND(I332*H332,2)</f>
        <v>0</v>
      </c>
      <c r="BL332" s="14" t="s">
        <v>252</v>
      </c>
      <c r="BM332" s="148" t="s">
        <v>478</v>
      </c>
    </row>
    <row r="333" spans="1:65" s="2" customFormat="1" ht="19.5" x14ac:dyDescent="0.2">
      <c r="A333" s="29"/>
      <c r="B333" s="30"/>
      <c r="C333" s="29"/>
      <c r="D333" s="150" t="s">
        <v>123</v>
      </c>
      <c r="E333" s="29"/>
      <c r="F333" s="151" t="s">
        <v>477</v>
      </c>
      <c r="G333" s="29"/>
      <c r="H333" s="29"/>
      <c r="I333" s="152"/>
      <c r="J333" s="29"/>
      <c r="K333" s="29"/>
      <c r="L333" s="30"/>
      <c r="M333" s="153"/>
      <c r="N333" s="154"/>
      <c r="O333" s="55"/>
      <c r="P333" s="55"/>
      <c r="Q333" s="55"/>
      <c r="R333" s="55"/>
      <c r="S333" s="55"/>
      <c r="T333" s="56"/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T333" s="14" t="s">
        <v>123</v>
      </c>
      <c r="AU333" s="14" t="s">
        <v>83</v>
      </c>
    </row>
    <row r="334" spans="1:65" s="2" customFormat="1" ht="19.5" x14ac:dyDescent="0.2">
      <c r="A334" s="29"/>
      <c r="B334" s="30"/>
      <c r="C334" s="29"/>
      <c r="D334" s="150" t="s">
        <v>142</v>
      </c>
      <c r="E334" s="29"/>
      <c r="F334" s="155" t="s">
        <v>479</v>
      </c>
      <c r="G334" s="29"/>
      <c r="H334" s="29"/>
      <c r="I334" s="152"/>
      <c r="J334" s="29"/>
      <c r="K334" s="29"/>
      <c r="L334" s="30"/>
      <c r="M334" s="153"/>
      <c r="N334" s="154"/>
      <c r="O334" s="55"/>
      <c r="P334" s="55"/>
      <c r="Q334" s="55"/>
      <c r="R334" s="55"/>
      <c r="S334" s="55"/>
      <c r="T334" s="56"/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T334" s="14" t="s">
        <v>142</v>
      </c>
      <c r="AU334" s="14" t="s">
        <v>83</v>
      </c>
    </row>
    <row r="335" spans="1:65" s="2" customFormat="1" ht="37.9" customHeight="1" x14ac:dyDescent="0.2">
      <c r="A335" s="29"/>
      <c r="B335" s="136"/>
      <c r="C335" s="137">
        <v>86</v>
      </c>
      <c r="D335" s="137" t="s">
        <v>119</v>
      </c>
      <c r="E335" s="138" t="s">
        <v>480</v>
      </c>
      <c r="F335" s="139" t="s">
        <v>481</v>
      </c>
      <c r="G335" s="140" t="s">
        <v>214</v>
      </c>
      <c r="H335" s="141">
        <v>264</v>
      </c>
      <c r="I335" s="142"/>
      <c r="J335" s="143">
        <f>ROUND(I335*H335,2)</f>
        <v>0</v>
      </c>
      <c r="K335" s="139" t="s">
        <v>121</v>
      </c>
      <c r="L335" s="30"/>
      <c r="M335" s="144" t="s">
        <v>1</v>
      </c>
      <c r="N335" s="145" t="s">
        <v>38</v>
      </c>
      <c r="O335" s="55"/>
      <c r="P335" s="146">
        <f>O335*H335</f>
        <v>0</v>
      </c>
      <c r="Q335" s="146">
        <v>0</v>
      </c>
      <c r="R335" s="146">
        <f>Q335*H335</f>
        <v>0</v>
      </c>
      <c r="S335" s="146">
        <v>0</v>
      </c>
      <c r="T335" s="147">
        <f>S335*H335</f>
        <v>0</v>
      </c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R335" s="148" t="s">
        <v>177</v>
      </c>
      <c r="AT335" s="148" t="s">
        <v>119</v>
      </c>
      <c r="AU335" s="148" t="s">
        <v>83</v>
      </c>
      <c r="AY335" s="14" t="s">
        <v>117</v>
      </c>
      <c r="BE335" s="149">
        <f>IF(N335="základní",J335,0)</f>
        <v>0</v>
      </c>
      <c r="BF335" s="149">
        <f>IF(N335="snížená",J335,0)</f>
        <v>0</v>
      </c>
      <c r="BG335" s="149">
        <f>IF(N335="zákl. přenesená",J335,0)</f>
        <v>0</v>
      </c>
      <c r="BH335" s="149">
        <f>IF(N335="sníž. přenesená",J335,0)</f>
        <v>0</v>
      </c>
      <c r="BI335" s="149">
        <f>IF(N335="nulová",J335,0)</f>
        <v>0</v>
      </c>
      <c r="BJ335" s="14" t="s">
        <v>81</v>
      </c>
      <c r="BK335" s="149">
        <f>ROUND(I335*H335,2)</f>
        <v>0</v>
      </c>
      <c r="BL335" s="14" t="s">
        <v>177</v>
      </c>
      <c r="BM335" s="148" t="s">
        <v>482</v>
      </c>
    </row>
    <row r="336" spans="1:65" s="2" customFormat="1" ht="29.25" x14ac:dyDescent="0.2">
      <c r="A336" s="29"/>
      <c r="B336" s="30"/>
      <c r="C336" s="29"/>
      <c r="D336" s="150" t="s">
        <v>123</v>
      </c>
      <c r="E336" s="29"/>
      <c r="F336" s="151" t="s">
        <v>483</v>
      </c>
      <c r="G336" s="29"/>
      <c r="H336" s="29"/>
      <c r="I336" s="152"/>
      <c r="J336" s="29"/>
      <c r="K336" s="29"/>
      <c r="L336" s="30"/>
      <c r="M336" s="153"/>
      <c r="N336" s="154"/>
      <c r="O336" s="55"/>
      <c r="P336" s="55"/>
      <c r="Q336" s="55"/>
      <c r="R336" s="55"/>
      <c r="S336" s="55"/>
      <c r="T336" s="56"/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T336" s="14" t="s">
        <v>123</v>
      </c>
      <c r="AU336" s="14" t="s">
        <v>83</v>
      </c>
    </row>
    <row r="337" spans="1:65" s="2" customFormat="1" ht="33" customHeight="1" x14ac:dyDescent="0.2">
      <c r="A337" s="29"/>
      <c r="B337" s="136"/>
      <c r="C337" s="156">
        <v>87</v>
      </c>
      <c r="D337" s="156" t="s">
        <v>249</v>
      </c>
      <c r="E337" s="157" t="s">
        <v>484</v>
      </c>
      <c r="F337" s="158" t="s">
        <v>485</v>
      </c>
      <c r="G337" s="159" t="s">
        <v>214</v>
      </c>
      <c r="H337" s="160">
        <v>277</v>
      </c>
      <c r="I337" s="161"/>
      <c r="J337" s="162">
        <f>ROUND(I337*H337,2)</f>
        <v>0</v>
      </c>
      <c r="K337" s="158" t="s">
        <v>131</v>
      </c>
      <c r="L337" s="163"/>
      <c r="M337" s="164" t="s">
        <v>1</v>
      </c>
      <c r="N337" s="165" t="s">
        <v>38</v>
      </c>
      <c r="O337" s="55"/>
      <c r="P337" s="146">
        <f>O337*H337</f>
        <v>0</v>
      </c>
      <c r="Q337" s="146">
        <v>8.9999999999999998E-4</v>
      </c>
      <c r="R337" s="146">
        <f>Q337*H337</f>
        <v>0.24929999999999999</v>
      </c>
      <c r="S337" s="146">
        <v>0</v>
      </c>
      <c r="T337" s="147">
        <f>S337*H337</f>
        <v>0</v>
      </c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R337" s="148" t="s">
        <v>252</v>
      </c>
      <c r="AT337" s="148" t="s">
        <v>249</v>
      </c>
      <c r="AU337" s="148" t="s">
        <v>83</v>
      </c>
      <c r="AY337" s="14" t="s">
        <v>117</v>
      </c>
      <c r="BE337" s="149">
        <f>IF(N337="základní",J337,0)</f>
        <v>0</v>
      </c>
      <c r="BF337" s="149">
        <f>IF(N337="snížená",J337,0)</f>
        <v>0</v>
      </c>
      <c r="BG337" s="149">
        <f>IF(N337="zákl. přenesená",J337,0)</f>
        <v>0</v>
      </c>
      <c r="BH337" s="149">
        <f>IF(N337="sníž. přenesená",J337,0)</f>
        <v>0</v>
      </c>
      <c r="BI337" s="149">
        <f>IF(N337="nulová",J337,0)</f>
        <v>0</v>
      </c>
      <c r="BJ337" s="14" t="s">
        <v>81</v>
      </c>
      <c r="BK337" s="149">
        <f>ROUND(I337*H337,2)</f>
        <v>0</v>
      </c>
      <c r="BL337" s="14" t="s">
        <v>252</v>
      </c>
      <c r="BM337" s="148" t="s">
        <v>486</v>
      </c>
    </row>
    <row r="338" spans="1:65" s="2" customFormat="1" ht="19.5" x14ac:dyDescent="0.2">
      <c r="A338" s="29"/>
      <c r="B338" s="30"/>
      <c r="C338" s="29"/>
      <c r="D338" s="150" t="s">
        <v>123</v>
      </c>
      <c r="E338" s="29"/>
      <c r="F338" s="151" t="s">
        <v>485</v>
      </c>
      <c r="G338" s="29"/>
      <c r="H338" s="29"/>
      <c r="I338" s="152"/>
      <c r="J338" s="29"/>
      <c r="K338" s="29"/>
      <c r="L338" s="30"/>
      <c r="M338" s="153"/>
      <c r="N338" s="154"/>
      <c r="O338" s="55"/>
      <c r="P338" s="55"/>
      <c r="Q338" s="55"/>
      <c r="R338" s="55"/>
      <c r="S338" s="55"/>
      <c r="T338" s="56"/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T338" s="14" t="s">
        <v>123</v>
      </c>
      <c r="AU338" s="14" t="s">
        <v>83</v>
      </c>
    </row>
    <row r="339" spans="1:65" s="2" customFormat="1" ht="19.5" x14ac:dyDescent="0.2">
      <c r="A339" s="29"/>
      <c r="B339" s="30"/>
      <c r="C339" s="29"/>
      <c r="D339" s="150" t="s">
        <v>142</v>
      </c>
      <c r="E339" s="29"/>
      <c r="F339" s="155" t="s">
        <v>487</v>
      </c>
      <c r="G339" s="29"/>
      <c r="H339" s="29"/>
      <c r="I339" s="152"/>
      <c r="J339" s="29"/>
      <c r="K339" s="29"/>
      <c r="L339" s="30"/>
      <c r="M339" s="153"/>
      <c r="N339" s="154"/>
      <c r="O339" s="55"/>
      <c r="P339" s="55"/>
      <c r="Q339" s="55"/>
      <c r="R339" s="55"/>
      <c r="S339" s="55"/>
      <c r="T339" s="56"/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T339" s="14" t="s">
        <v>142</v>
      </c>
      <c r="AU339" s="14" t="s">
        <v>83</v>
      </c>
    </row>
    <row r="340" spans="1:65" s="2" customFormat="1" ht="37.9" customHeight="1" x14ac:dyDescent="0.2">
      <c r="A340" s="29"/>
      <c r="B340" s="136"/>
      <c r="C340" s="137">
        <v>88</v>
      </c>
      <c r="D340" s="137" t="s">
        <v>119</v>
      </c>
      <c r="E340" s="138" t="s">
        <v>488</v>
      </c>
      <c r="F340" s="139" t="s">
        <v>489</v>
      </c>
      <c r="G340" s="140" t="s">
        <v>214</v>
      </c>
      <c r="H340" s="141">
        <v>127</v>
      </c>
      <c r="I340" s="142"/>
      <c r="J340" s="143">
        <f>ROUND(I340*H340,2)</f>
        <v>0</v>
      </c>
      <c r="K340" s="139" t="s">
        <v>121</v>
      </c>
      <c r="L340" s="30"/>
      <c r="M340" s="144" t="s">
        <v>1</v>
      </c>
      <c r="N340" s="145" t="s">
        <v>38</v>
      </c>
      <c r="O340" s="55"/>
      <c r="P340" s="146">
        <f>O340*H340</f>
        <v>0</v>
      </c>
      <c r="Q340" s="146">
        <v>0</v>
      </c>
      <c r="R340" s="146">
        <f>Q340*H340</f>
        <v>0</v>
      </c>
      <c r="S340" s="146">
        <v>0</v>
      </c>
      <c r="T340" s="147">
        <f>S340*H340</f>
        <v>0</v>
      </c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29"/>
      <c r="AR340" s="148" t="s">
        <v>177</v>
      </c>
      <c r="AT340" s="148" t="s">
        <v>119</v>
      </c>
      <c r="AU340" s="148" t="s">
        <v>83</v>
      </c>
      <c r="AY340" s="14" t="s">
        <v>117</v>
      </c>
      <c r="BE340" s="149">
        <f>IF(N340="základní",J340,0)</f>
        <v>0</v>
      </c>
      <c r="BF340" s="149">
        <f>IF(N340="snížená",J340,0)</f>
        <v>0</v>
      </c>
      <c r="BG340" s="149">
        <f>IF(N340="zákl. přenesená",J340,0)</f>
        <v>0</v>
      </c>
      <c r="BH340" s="149">
        <f>IF(N340="sníž. přenesená",J340,0)</f>
        <v>0</v>
      </c>
      <c r="BI340" s="149">
        <f>IF(N340="nulová",J340,0)</f>
        <v>0</v>
      </c>
      <c r="BJ340" s="14" t="s">
        <v>81</v>
      </c>
      <c r="BK340" s="149">
        <f>ROUND(I340*H340,2)</f>
        <v>0</v>
      </c>
      <c r="BL340" s="14" t="s">
        <v>177</v>
      </c>
      <c r="BM340" s="148" t="s">
        <v>490</v>
      </c>
    </row>
    <row r="341" spans="1:65" s="2" customFormat="1" ht="29.25" x14ac:dyDescent="0.2">
      <c r="A341" s="29"/>
      <c r="B341" s="30"/>
      <c r="C341" s="29"/>
      <c r="D341" s="150" t="s">
        <v>123</v>
      </c>
      <c r="E341" s="29"/>
      <c r="F341" s="151" t="s">
        <v>491</v>
      </c>
      <c r="G341" s="29"/>
      <c r="H341" s="29"/>
      <c r="I341" s="152"/>
      <c r="J341" s="29"/>
      <c r="K341" s="29"/>
      <c r="L341" s="30"/>
      <c r="M341" s="153"/>
      <c r="N341" s="154"/>
      <c r="O341" s="55"/>
      <c r="P341" s="55"/>
      <c r="Q341" s="55"/>
      <c r="R341" s="55"/>
      <c r="S341" s="55"/>
      <c r="T341" s="56"/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T341" s="14" t="s">
        <v>123</v>
      </c>
      <c r="AU341" s="14" t="s">
        <v>83</v>
      </c>
    </row>
    <row r="342" spans="1:65" s="2" customFormat="1" ht="24.2" customHeight="1" x14ac:dyDescent="0.2">
      <c r="A342" s="29"/>
      <c r="B342" s="136"/>
      <c r="C342" s="156">
        <v>89</v>
      </c>
      <c r="D342" s="156" t="s">
        <v>249</v>
      </c>
      <c r="E342" s="157" t="s">
        <v>492</v>
      </c>
      <c r="F342" s="158" t="s">
        <v>493</v>
      </c>
      <c r="G342" s="159" t="s">
        <v>214</v>
      </c>
      <c r="H342" s="160">
        <v>133</v>
      </c>
      <c r="I342" s="161"/>
      <c r="J342" s="162">
        <f>ROUND(I342*H342,2)</f>
        <v>0</v>
      </c>
      <c r="K342" s="158" t="s">
        <v>121</v>
      </c>
      <c r="L342" s="163"/>
      <c r="M342" s="164" t="s">
        <v>1</v>
      </c>
      <c r="N342" s="165" t="s">
        <v>38</v>
      </c>
      <c r="O342" s="55"/>
      <c r="P342" s="146">
        <f>O342*H342</f>
        <v>0</v>
      </c>
      <c r="Q342" s="146">
        <v>1.47E-3</v>
      </c>
      <c r="R342" s="146">
        <f>Q342*H342</f>
        <v>0.19550999999999999</v>
      </c>
      <c r="S342" s="146">
        <v>0</v>
      </c>
      <c r="T342" s="147">
        <f>S342*H342</f>
        <v>0</v>
      </c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  <c r="AR342" s="148" t="s">
        <v>252</v>
      </c>
      <c r="AT342" s="148" t="s">
        <v>249</v>
      </c>
      <c r="AU342" s="148" t="s">
        <v>83</v>
      </c>
      <c r="AY342" s="14" t="s">
        <v>117</v>
      </c>
      <c r="BE342" s="149">
        <f>IF(N342="základní",J342,0)</f>
        <v>0</v>
      </c>
      <c r="BF342" s="149">
        <f>IF(N342="snížená",J342,0)</f>
        <v>0</v>
      </c>
      <c r="BG342" s="149">
        <f>IF(N342="zákl. přenesená",J342,0)</f>
        <v>0</v>
      </c>
      <c r="BH342" s="149">
        <f>IF(N342="sníž. přenesená",J342,0)</f>
        <v>0</v>
      </c>
      <c r="BI342" s="149">
        <f>IF(N342="nulová",J342,0)</f>
        <v>0</v>
      </c>
      <c r="BJ342" s="14" t="s">
        <v>81</v>
      </c>
      <c r="BK342" s="149">
        <f>ROUND(I342*H342,2)</f>
        <v>0</v>
      </c>
      <c r="BL342" s="14" t="s">
        <v>252</v>
      </c>
      <c r="BM342" s="148" t="s">
        <v>494</v>
      </c>
    </row>
    <row r="343" spans="1:65" s="2" customFormat="1" ht="19.5" x14ac:dyDescent="0.2">
      <c r="A343" s="29"/>
      <c r="B343" s="30"/>
      <c r="C343" s="29"/>
      <c r="D343" s="150" t="s">
        <v>123</v>
      </c>
      <c r="E343" s="29"/>
      <c r="F343" s="151" t="s">
        <v>493</v>
      </c>
      <c r="G343" s="29"/>
      <c r="H343" s="29"/>
      <c r="I343" s="152"/>
      <c r="J343" s="29"/>
      <c r="K343" s="29"/>
      <c r="L343" s="30"/>
      <c r="M343" s="153"/>
      <c r="N343" s="154"/>
      <c r="O343" s="55"/>
      <c r="P343" s="55"/>
      <c r="Q343" s="55"/>
      <c r="R343" s="55"/>
      <c r="S343" s="55"/>
      <c r="T343" s="56"/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T343" s="14" t="s">
        <v>123</v>
      </c>
      <c r="AU343" s="14" t="s">
        <v>83</v>
      </c>
    </row>
    <row r="344" spans="1:65" s="2" customFormat="1" ht="19.5" x14ac:dyDescent="0.2">
      <c r="A344" s="29"/>
      <c r="B344" s="30"/>
      <c r="C344" s="29"/>
      <c r="D344" s="150" t="s">
        <v>142</v>
      </c>
      <c r="E344" s="29"/>
      <c r="F344" s="155" t="s">
        <v>495</v>
      </c>
      <c r="G344" s="29"/>
      <c r="H344" s="29"/>
      <c r="I344" s="152"/>
      <c r="J344" s="29"/>
      <c r="K344" s="29"/>
      <c r="L344" s="30"/>
      <c r="M344" s="153"/>
      <c r="N344" s="154"/>
      <c r="O344" s="55"/>
      <c r="P344" s="55"/>
      <c r="Q344" s="55"/>
      <c r="R344" s="55"/>
      <c r="S344" s="55"/>
      <c r="T344" s="56"/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29"/>
      <c r="AT344" s="14" t="s">
        <v>142</v>
      </c>
      <c r="AU344" s="14" t="s">
        <v>83</v>
      </c>
    </row>
    <row r="345" spans="1:65" s="2" customFormat="1" ht="24.2" customHeight="1" x14ac:dyDescent="0.2">
      <c r="A345" s="29"/>
      <c r="B345" s="136"/>
      <c r="C345" s="137">
        <v>90</v>
      </c>
      <c r="D345" s="137" t="s">
        <v>119</v>
      </c>
      <c r="E345" s="138" t="s">
        <v>496</v>
      </c>
      <c r="F345" s="139" t="s">
        <v>497</v>
      </c>
      <c r="G345" s="140" t="s">
        <v>126</v>
      </c>
      <c r="H345" s="141">
        <v>4</v>
      </c>
      <c r="I345" s="142"/>
      <c r="J345" s="143">
        <f>ROUND(I345*H345,2)</f>
        <v>0</v>
      </c>
      <c r="K345" s="139" t="s">
        <v>121</v>
      </c>
      <c r="L345" s="30"/>
      <c r="M345" s="144" t="s">
        <v>1</v>
      </c>
      <c r="N345" s="145" t="s">
        <v>38</v>
      </c>
      <c r="O345" s="55"/>
      <c r="P345" s="146">
        <f>O345*H345</f>
        <v>0</v>
      </c>
      <c r="Q345" s="146">
        <v>0</v>
      </c>
      <c r="R345" s="146">
        <f>Q345*H345</f>
        <v>0</v>
      </c>
      <c r="S345" s="146">
        <v>0</v>
      </c>
      <c r="T345" s="147">
        <f>S345*H345</f>
        <v>0</v>
      </c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R345" s="148" t="s">
        <v>211</v>
      </c>
      <c r="AT345" s="148" t="s">
        <v>119</v>
      </c>
      <c r="AU345" s="148" t="s">
        <v>83</v>
      </c>
      <c r="AY345" s="14" t="s">
        <v>117</v>
      </c>
      <c r="BE345" s="149">
        <f>IF(N345="základní",J345,0)</f>
        <v>0</v>
      </c>
      <c r="BF345" s="149">
        <f>IF(N345="snížená",J345,0)</f>
        <v>0</v>
      </c>
      <c r="BG345" s="149">
        <f>IF(N345="zákl. přenesená",J345,0)</f>
        <v>0</v>
      </c>
      <c r="BH345" s="149">
        <f>IF(N345="sníž. přenesená",J345,0)</f>
        <v>0</v>
      </c>
      <c r="BI345" s="149">
        <f>IF(N345="nulová",J345,0)</f>
        <v>0</v>
      </c>
      <c r="BJ345" s="14" t="s">
        <v>81</v>
      </c>
      <c r="BK345" s="149">
        <f>ROUND(I345*H345,2)</f>
        <v>0</v>
      </c>
      <c r="BL345" s="14" t="s">
        <v>211</v>
      </c>
      <c r="BM345" s="148" t="s">
        <v>498</v>
      </c>
    </row>
    <row r="346" spans="1:65" s="2" customFormat="1" ht="29.25" x14ac:dyDescent="0.2">
      <c r="A346" s="29"/>
      <c r="B346" s="30"/>
      <c r="C346" s="29"/>
      <c r="D346" s="150" t="s">
        <v>123</v>
      </c>
      <c r="E346" s="29"/>
      <c r="F346" s="151" t="s">
        <v>499</v>
      </c>
      <c r="G346" s="29"/>
      <c r="H346" s="29"/>
      <c r="I346" s="152"/>
      <c r="J346" s="29"/>
      <c r="K346" s="29"/>
      <c r="L346" s="30"/>
      <c r="M346" s="153"/>
      <c r="N346" s="154"/>
      <c r="O346" s="55"/>
      <c r="P346" s="55"/>
      <c r="Q346" s="55"/>
      <c r="R346" s="55"/>
      <c r="S346" s="55"/>
      <c r="T346" s="56"/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T346" s="14" t="s">
        <v>123</v>
      </c>
      <c r="AU346" s="14" t="s">
        <v>83</v>
      </c>
    </row>
    <row r="347" spans="1:65" s="2" customFormat="1" ht="16.5" customHeight="1" x14ac:dyDescent="0.2">
      <c r="A347" s="29"/>
      <c r="B347" s="136"/>
      <c r="C347" s="156">
        <v>91</v>
      </c>
      <c r="D347" s="156" t="s">
        <v>249</v>
      </c>
      <c r="E347" s="157" t="s">
        <v>500</v>
      </c>
      <c r="F347" s="158" t="s">
        <v>501</v>
      </c>
      <c r="G347" s="159" t="s">
        <v>126</v>
      </c>
      <c r="H347" s="160">
        <v>4</v>
      </c>
      <c r="I347" s="161"/>
      <c r="J347" s="162">
        <f>ROUND(I347*H347,2)</f>
        <v>0</v>
      </c>
      <c r="K347" s="158" t="s">
        <v>131</v>
      </c>
      <c r="L347" s="163"/>
      <c r="M347" s="164" t="s">
        <v>1</v>
      </c>
      <c r="N347" s="165" t="s">
        <v>38</v>
      </c>
      <c r="O347" s="55"/>
      <c r="P347" s="146">
        <f>O347*H347</f>
        <v>0</v>
      </c>
      <c r="Q347" s="146">
        <v>4.4999999999999999E-4</v>
      </c>
      <c r="R347" s="146">
        <f>Q347*H347</f>
        <v>1.8E-3</v>
      </c>
      <c r="S347" s="146">
        <v>0</v>
      </c>
      <c r="T347" s="147">
        <f>S347*H347</f>
        <v>0</v>
      </c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29"/>
      <c r="AR347" s="148" t="s">
        <v>395</v>
      </c>
      <c r="AT347" s="148" t="s">
        <v>249</v>
      </c>
      <c r="AU347" s="148" t="s">
        <v>83</v>
      </c>
      <c r="AY347" s="14" t="s">
        <v>117</v>
      </c>
      <c r="BE347" s="149">
        <f>IF(N347="základní",J347,0)</f>
        <v>0</v>
      </c>
      <c r="BF347" s="149">
        <f>IF(N347="snížená",J347,0)</f>
        <v>0</v>
      </c>
      <c r="BG347" s="149">
        <f>IF(N347="zákl. přenesená",J347,0)</f>
        <v>0</v>
      </c>
      <c r="BH347" s="149">
        <f>IF(N347="sníž. přenesená",J347,0)</f>
        <v>0</v>
      </c>
      <c r="BI347" s="149">
        <f>IF(N347="nulová",J347,0)</f>
        <v>0</v>
      </c>
      <c r="BJ347" s="14" t="s">
        <v>81</v>
      </c>
      <c r="BK347" s="149">
        <f>ROUND(I347*H347,2)</f>
        <v>0</v>
      </c>
      <c r="BL347" s="14" t="s">
        <v>177</v>
      </c>
      <c r="BM347" s="148" t="s">
        <v>502</v>
      </c>
    </row>
    <row r="348" spans="1:65" s="2" customFormat="1" x14ac:dyDescent="0.2">
      <c r="A348" s="29"/>
      <c r="B348" s="30"/>
      <c r="C348" s="29"/>
      <c r="D348" s="150" t="s">
        <v>123</v>
      </c>
      <c r="E348" s="29"/>
      <c r="F348" s="151" t="s">
        <v>501</v>
      </c>
      <c r="G348" s="29"/>
      <c r="H348" s="29"/>
      <c r="I348" s="152"/>
      <c r="J348" s="29"/>
      <c r="K348" s="29"/>
      <c r="L348" s="30"/>
      <c r="M348" s="153"/>
      <c r="N348" s="154"/>
      <c r="O348" s="55"/>
      <c r="P348" s="55"/>
      <c r="Q348" s="55"/>
      <c r="R348" s="55"/>
      <c r="S348" s="55"/>
      <c r="T348" s="56"/>
      <c r="U348" s="29"/>
      <c r="V348" s="29"/>
      <c r="W348" s="29"/>
      <c r="X348" s="29"/>
      <c r="Y348" s="29"/>
      <c r="Z348" s="29"/>
      <c r="AA348" s="29"/>
      <c r="AB348" s="29"/>
      <c r="AC348" s="29"/>
      <c r="AD348" s="29"/>
      <c r="AE348" s="29"/>
      <c r="AT348" s="14" t="s">
        <v>123</v>
      </c>
      <c r="AU348" s="14" t="s">
        <v>83</v>
      </c>
    </row>
    <row r="349" spans="1:65" s="2" customFormat="1" ht="58.5" x14ac:dyDescent="0.2">
      <c r="A349" s="29"/>
      <c r="B349" s="30"/>
      <c r="C349" s="29"/>
      <c r="D349" s="150" t="s">
        <v>142</v>
      </c>
      <c r="E349" s="29"/>
      <c r="F349" s="155" t="s">
        <v>503</v>
      </c>
      <c r="G349" s="29"/>
      <c r="H349" s="29"/>
      <c r="I349" s="152"/>
      <c r="J349" s="29"/>
      <c r="K349" s="29"/>
      <c r="L349" s="30"/>
      <c r="M349" s="153"/>
      <c r="N349" s="154"/>
      <c r="O349" s="55"/>
      <c r="P349" s="55"/>
      <c r="Q349" s="55"/>
      <c r="R349" s="55"/>
      <c r="S349" s="55"/>
      <c r="T349" s="56"/>
      <c r="U349" s="29"/>
      <c r="V349" s="29"/>
      <c r="W349" s="29"/>
      <c r="X349" s="29"/>
      <c r="Y349" s="29"/>
      <c r="Z349" s="29"/>
      <c r="AA349" s="29"/>
      <c r="AB349" s="29"/>
      <c r="AC349" s="29"/>
      <c r="AD349" s="29"/>
      <c r="AE349" s="29"/>
      <c r="AT349" s="14" t="s">
        <v>142</v>
      </c>
      <c r="AU349" s="14" t="s">
        <v>83</v>
      </c>
    </row>
    <row r="350" spans="1:65" s="2" customFormat="1" ht="16.5" customHeight="1" x14ac:dyDescent="0.2">
      <c r="A350" s="29"/>
      <c r="B350" s="136"/>
      <c r="C350" s="137">
        <v>92</v>
      </c>
      <c r="D350" s="137" t="s">
        <v>119</v>
      </c>
      <c r="E350" s="138" t="s">
        <v>504</v>
      </c>
      <c r="F350" s="139" t="s">
        <v>505</v>
      </c>
      <c r="G350" s="140" t="s">
        <v>126</v>
      </c>
      <c r="H350" s="141">
        <v>2</v>
      </c>
      <c r="I350" s="142"/>
      <c r="J350" s="143">
        <f>ROUND(I350*H350,2)</f>
        <v>0</v>
      </c>
      <c r="K350" s="139" t="s">
        <v>131</v>
      </c>
      <c r="L350" s="30"/>
      <c r="M350" s="144" t="s">
        <v>1</v>
      </c>
      <c r="N350" s="145" t="s">
        <v>38</v>
      </c>
      <c r="O350" s="55"/>
      <c r="P350" s="146">
        <f>O350*H350</f>
        <v>0</v>
      </c>
      <c r="Q350" s="146">
        <v>0</v>
      </c>
      <c r="R350" s="146">
        <f>Q350*H350</f>
        <v>0</v>
      </c>
      <c r="S350" s="146">
        <v>0</v>
      </c>
      <c r="T350" s="147">
        <f>S350*H350</f>
        <v>0</v>
      </c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29"/>
      <c r="AR350" s="148" t="s">
        <v>211</v>
      </c>
      <c r="AT350" s="148" t="s">
        <v>119</v>
      </c>
      <c r="AU350" s="148" t="s">
        <v>83</v>
      </c>
      <c r="AY350" s="14" t="s">
        <v>117</v>
      </c>
      <c r="BE350" s="149">
        <f>IF(N350="základní",J350,0)</f>
        <v>0</v>
      </c>
      <c r="BF350" s="149">
        <f>IF(N350="snížená",J350,0)</f>
        <v>0</v>
      </c>
      <c r="BG350" s="149">
        <f>IF(N350="zákl. přenesená",J350,0)</f>
        <v>0</v>
      </c>
      <c r="BH350" s="149">
        <f>IF(N350="sníž. přenesená",J350,0)</f>
        <v>0</v>
      </c>
      <c r="BI350" s="149">
        <f>IF(N350="nulová",J350,0)</f>
        <v>0</v>
      </c>
      <c r="BJ350" s="14" t="s">
        <v>81</v>
      </c>
      <c r="BK350" s="149">
        <f>ROUND(I350*H350,2)</f>
        <v>0</v>
      </c>
      <c r="BL350" s="14" t="s">
        <v>211</v>
      </c>
      <c r="BM350" s="148" t="s">
        <v>506</v>
      </c>
    </row>
    <row r="351" spans="1:65" s="2" customFormat="1" x14ac:dyDescent="0.2">
      <c r="A351" s="29"/>
      <c r="B351" s="30"/>
      <c r="C351" s="29"/>
      <c r="D351" s="150" t="s">
        <v>123</v>
      </c>
      <c r="E351" s="29"/>
      <c r="F351" s="151" t="s">
        <v>505</v>
      </c>
      <c r="G351" s="29"/>
      <c r="H351" s="29"/>
      <c r="I351" s="152"/>
      <c r="J351" s="29"/>
      <c r="K351" s="29"/>
      <c r="L351" s="30"/>
      <c r="M351" s="153"/>
      <c r="N351" s="154"/>
      <c r="O351" s="55"/>
      <c r="P351" s="55"/>
      <c r="Q351" s="55"/>
      <c r="R351" s="55"/>
      <c r="S351" s="55"/>
      <c r="T351" s="56"/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29"/>
      <c r="AT351" s="14" t="s">
        <v>123</v>
      </c>
      <c r="AU351" s="14" t="s">
        <v>83</v>
      </c>
    </row>
    <row r="352" spans="1:65" s="2" customFormat="1" ht="24.2" customHeight="1" x14ac:dyDescent="0.2">
      <c r="A352" s="29"/>
      <c r="B352" s="136"/>
      <c r="C352" s="156">
        <v>93</v>
      </c>
      <c r="D352" s="156" t="s">
        <v>249</v>
      </c>
      <c r="E352" s="157" t="s">
        <v>507</v>
      </c>
      <c r="F352" s="158" t="s">
        <v>508</v>
      </c>
      <c r="G352" s="159" t="s">
        <v>126</v>
      </c>
      <c r="H352" s="160">
        <v>1</v>
      </c>
      <c r="I352" s="161"/>
      <c r="J352" s="162">
        <f>ROUND(I352*H352,2)</f>
        <v>0</v>
      </c>
      <c r="K352" s="158" t="s">
        <v>131</v>
      </c>
      <c r="L352" s="163"/>
      <c r="M352" s="164" t="s">
        <v>1</v>
      </c>
      <c r="N352" s="165" t="s">
        <v>38</v>
      </c>
      <c r="O352" s="55"/>
      <c r="P352" s="146">
        <f>O352*H352</f>
        <v>0</v>
      </c>
      <c r="Q352" s="146">
        <v>0</v>
      </c>
      <c r="R352" s="146">
        <f>Q352*H352</f>
        <v>0</v>
      </c>
      <c r="S352" s="146">
        <v>0</v>
      </c>
      <c r="T352" s="147">
        <f>S352*H352</f>
        <v>0</v>
      </c>
      <c r="U352" s="29"/>
      <c r="V352" s="29"/>
      <c r="W352" s="29"/>
      <c r="X352" s="29"/>
      <c r="Y352" s="29"/>
      <c r="Z352" s="29"/>
      <c r="AA352" s="29"/>
      <c r="AB352" s="29"/>
      <c r="AC352" s="29"/>
      <c r="AD352" s="29"/>
      <c r="AE352" s="29"/>
      <c r="AR352" s="148" t="s">
        <v>280</v>
      </c>
      <c r="AT352" s="148" t="s">
        <v>249</v>
      </c>
      <c r="AU352" s="148" t="s">
        <v>83</v>
      </c>
      <c r="AY352" s="14" t="s">
        <v>117</v>
      </c>
      <c r="BE352" s="149">
        <f>IF(N352="základní",J352,0)</f>
        <v>0</v>
      </c>
      <c r="BF352" s="149">
        <f>IF(N352="snížená",J352,0)</f>
        <v>0</v>
      </c>
      <c r="BG352" s="149">
        <f>IF(N352="zákl. přenesená",J352,0)</f>
        <v>0</v>
      </c>
      <c r="BH352" s="149">
        <f>IF(N352="sníž. přenesená",J352,0)</f>
        <v>0</v>
      </c>
      <c r="BI352" s="149">
        <f>IF(N352="nulová",J352,0)</f>
        <v>0</v>
      </c>
      <c r="BJ352" s="14" t="s">
        <v>81</v>
      </c>
      <c r="BK352" s="149">
        <f>ROUND(I352*H352,2)</f>
        <v>0</v>
      </c>
      <c r="BL352" s="14" t="s">
        <v>211</v>
      </c>
      <c r="BM352" s="148" t="s">
        <v>509</v>
      </c>
    </row>
    <row r="353" spans="1:65" s="2" customFormat="1" ht="19.5" x14ac:dyDescent="0.2">
      <c r="A353" s="29"/>
      <c r="B353" s="30"/>
      <c r="C353" s="29"/>
      <c r="D353" s="150" t="s">
        <v>123</v>
      </c>
      <c r="E353" s="29"/>
      <c r="F353" s="151" t="s">
        <v>613</v>
      </c>
      <c r="G353" s="29"/>
      <c r="H353" s="29"/>
      <c r="I353" s="152"/>
      <c r="J353" s="29"/>
      <c r="K353" s="29"/>
      <c r="L353" s="30"/>
      <c r="M353" s="153"/>
      <c r="N353" s="154"/>
      <c r="O353" s="55"/>
      <c r="P353" s="55"/>
      <c r="Q353" s="55"/>
      <c r="R353" s="55"/>
      <c r="S353" s="55"/>
      <c r="T353" s="56"/>
      <c r="U353" s="29"/>
      <c r="V353" s="29"/>
      <c r="W353" s="29"/>
      <c r="X353" s="29"/>
      <c r="Y353" s="29"/>
      <c r="Z353" s="29"/>
      <c r="AA353" s="29"/>
      <c r="AB353" s="29"/>
      <c r="AC353" s="29"/>
      <c r="AD353" s="29"/>
      <c r="AE353" s="29"/>
      <c r="AT353" s="14" t="s">
        <v>123</v>
      </c>
      <c r="AU353" s="14" t="s">
        <v>83</v>
      </c>
    </row>
    <row r="354" spans="1:65" s="2" customFormat="1" ht="24.2" customHeight="1" x14ac:dyDescent="0.2">
      <c r="A354" s="29"/>
      <c r="B354" s="136"/>
      <c r="C354" s="156">
        <v>94</v>
      </c>
      <c r="D354" s="156" t="s">
        <v>249</v>
      </c>
      <c r="E354" s="157" t="s">
        <v>510</v>
      </c>
      <c r="F354" s="158" t="s">
        <v>511</v>
      </c>
      <c r="G354" s="159" t="s">
        <v>126</v>
      </c>
      <c r="H354" s="160">
        <v>1</v>
      </c>
      <c r="I354" s="161"/>
      <c r="J354" s="162">
        <f>ROUND(I354*H354,2)</f>
        <v>0</v>
      </c>
      <c r="K354" s="158" t="s">
        <v>131</v>
      </c>
      <c r="L354" s="163"/>
      <c r="M354" s="164" t="s">
        <v>1</v>
      </c>
      <c r="N354" s="165" t="s">
        <v>38</v>
      </c>
      <c r="O354" s="55"/>
      <c r="P354" s="146">
        <f>O354*H354</f>
        <v>0</v>
      </c>
      <c r="Q354" s="146">
        <v>0</v>
      </c>
      <c r="R354" s="146">
        <f>Q354*H354</f>
        <v>0</v>
      </c>
      <c r="S354" s="146">
        <v>0</v>
      </c>
      <c r="T354" s="147">
        <f>S354*H354</f>
        <v>0</v>
      </c>
      <c r="U354" s="29"/>
      <c r="V354" s="29"/>
      <c r="W354" s="29"/>
      <c r="X354" s="29"/>
      <c r="Y354" s="29"/>
      <c r="Z354" s="29"/>
      <c r="AA354" s="29"/>
      <c r="AB354" s="29"/>
      <c r="AC354" s="29"/>
      <c r="AD354" s="29"/>
      <c r="AE354" s="29"/>
      <c r="AR354" s="148" t="s">
        <v>280</v>
      </c>
      <c r="AT354" s="148" t="s">
        <v>249</v>
      </c>
      <c r="AU354" s="148" t="s">
        <v>83</v>
      </c>
      <c r="AY354" s="14" t="s">
        <v>117</v>
      </c>
      <c r="BE354" s="149">
        <f>IF(N354="základní",J354,0)</f>
        <v>0</v>
      </c>
      <c r="BF354" s="149">
        <f>IF(N354="snížená",J354,0)</f>
        <v>0</v>
      </c>
      <c r="BG354" s="149">
        <f>IF(N354="zákl. přenesená",J354,0)</f>
        <v>0</v>
      </c>
      <c r="BH354" s="149">
        <f>IF(N354="sníž. přenesená",J354,0)</f>
        <v>0</v>
      </c>
      <c r="BI354" s="149">
        <f>IF(N354="nulová",J354,0)</f>
        <v>0</v>
      </c>
      <c r="BJ354" s="14" t="s">
        <v>81</v>
      </c>
      <c r="BK354" s="149">
        <f>ROUND(I354*H354,2)</f>
        <v>0</v>
      </c>
      <c r="BL354" s="14" t="s">
        <v>211</v>
      </c>
      <c r="BM354" s="148" t="s">
        <v>512</v>
      </c>
    </row>
    <row r="355" spans="1:65" s="2" customFormat="1" ht="19.5" x14ac:dyDescent="0.2">
      <c r="A355" s="29"/>
      <c r="B355" s="30"/>
      <c r="C355" s="29"/>
      <c r="D355" s="150" t="s">
        <v>123</v>
      </c>
      <c r="E355" s="29"/>
      <c r="F355" s="151" t="s">
        <v>511</v>
      </c>
      <c r="G355" s="29"/>
      <c r="H355" s="29"/>
      <c r="I355" s="152"/>
      <c r="J355" s="29"/>
      <c r="K355" s="29"/>
      <c r="L355" s="30"/>
      <c r="M355" s="153"/>
      <c r="N355" s="154"/>
      <c r="O355" s="55"/>
      <c r="P355" s="55"/>
      <c r="Q355" s="55"/>
      <c r="R355" s="55"/>
      <c r="S355" s="55"/>
      <c r="T355" s="56"/>
      <c r="U355" s="29"/>
      <c r="V355" s="29"/>
      <c r="W355" s="29"/>
      <c r="X355" s="29"/>
      <c r="Y355" s="29"/>
      <c r="Z355" s="29"/>
      <c r="AA355" s="29"/>
      <c r="AB355" s="29"/>
      <c r="AC355" s="29"/>
      <c r="AD355" s="29"/>
      <c r="AE355" s="29"/>
      <c r="AT355" s="14" t="s">
        <v>123</v>
      </c>
      <c r="AU355" s="14" t="s">
        <v>83</v>
      </c>
    </row>
    <row r="356" spans="1:65" s="12" customFormat="1" ht="22.9" customHeight="1" x14ac:dyDescent="0.2">
      <c r="B356" s="123"/>
      <c r="D356" s="124" t="s">
        <v>72</v>
      </c>
      <c r="E356" s="134" t="s">
        <v>513</v>
      </c>
      <c r="F356" s="134" t="s">
        <v>514</v>
      </c>
      <c r="I356" s="126"/>
      <c r="J356" s="135">
        <f>BK356</f>
        <v>0</v>
      </c>
      <c r="L356" s="123"/>
      <c r="M356" s="128"/>
      <c r="N356" s="129"/>
      <c r="O356" s="129"/>
      <c r="P356" s="130">
        <f>SUM(P357:P396)</f>
        <v>0</v>
      </c>
      <c r="Q356" s="129"/>
      <c r="R356" s="130">
        <f>SUM(R357:R396)</f>
        <v>0.75390000000000001</v>
      </c>
      <c r="S356" s="129"/>
      <c r="T356" s="131">
        <f>SUM(T357:T396)</f>
        <v>5.9999999999999995E-4</v>
      </c>
      <c r="AR356" s="124" t="s">
        <v>132</v>
      </c>
      <c r="AT356" s="132" t="s">
        <v>72</v>
      </c>
      <c r="AU356" s="132" t="s">
        <v>81</v>
      </c>
      <c r="AY356" s="124" t="s">
        <v>117</v>
      </c>
      <c r="BK356" s="133">
        <f>SUM(BK357:BK396)</f>
        <v>0</v>
      </c>
    </row>
    <row r="357" spans="1:65" s="2" customFormat="1" ht="24.2" customHeight="1" x14ac:dyDescent="0.2">
      <c r="A357" s="29"/>
      <c r="B357" s="136"/>
      <c r="C357" s="156">
        <v>95</v>
      </c>
      <c r="D357" s="156" t="s">
        <v>249</v>
      </c>
      <c r="E357" s="157" t="s">
        <v>515</v>
      </c>
      <c r="F357" s="158" t="s">
        <v>516</v>
      </c>
      <c r="G357" s="159" t="s">
        <v>214</v>
      </c>
      <c r="H357" s="160">
        <v>1670</v>
      </c>
      <c r="I357" s="161"/>
      <c r="J357" s="162">
        <f>ROUND(I357*H357,2)</f>
        <v>0</v>
      </c>
      <c r="K357" s="158" t="s">
        <v>131</v>
      </c>
      <c r="L357" s="163"/>
      <c r="M357" s="164" t="s">
        <v>1</v>
      </c>
      <c r="N357" s="165" t="s">
        <v>38</v>
      </c>
      <c r="O357" s="55"/>
      <c r="P357" s="146">
        <f>O357*H357</f>
        <v>0</v>
      </c>
      <c r="Q357" s="146">
        <v>2.0000000000000001E-4</v>
      </c>
      <c r="R357" s="146">
        <f>Q357*H357</f>
        <v>0.33400000000000002</v>
      </c>
      <c r="S357" s="146">
        <v>0</v>
      </c>
      <c r="T357" s="147">
        <f>S357*H357</f>
        <v>0</v>
      </c>
      <c r="U357" s="29"/>
      <c r="V357" s="29"/>
      <c r="W357" s="29"/>
      <c r="X357" s="29"/>
      <c r="Y357" s="29"/>
      <c r="Z357" s="29"/>
      <c r="AA357" s="29"/>
      <c r="AB357" s="29"/>
      <c r="AC357" s="29"/>
      <c r="AD357" s="29"/>
      <c r="AE357" s="29"/>
      <c r="AR357" s="148" t="s">
        <v>252</v>
      </c>
      <c r="AT357" s="148" t="s">
        <v>249</v>
      </c>
      <c r="AU357" s="148" t="s">
        <v>83</v>
      </c>
      <c r="AY357" s="14" t="s">
        <v>117</v>
      </c>
      <c r="BE357" s="149">
        <f>IF(N357="základní",J357,0)</f>
        <v>0</v>
      </c>
      <c r="BF357" s="149">
        <f>IF(N357="snížená",J357,0)</f>
        <v>0</v>
      </c>
      <c r="BG357" s="149">
        <f>IF(N357="zákl. přenesená",J357,0)</f>
        <v>0</v>
      </c>
      <c r="BH357" s="149">
        <f>IF(N357="sníž. přenesená",J357,0)</f>
        <v>0</v>
      </c>
      <c r="BI357" s="149">
        <f>IF(N357="nulová",J357,0)</f>
        <v>0</v>
      </c>
      <c r="BJ357" s="14" t="s">
        <v>81</v>
      </c>
      <c r="BK357" s="149">
        <f>ROUND(I357*H357,2)</f>
        <v>0</v>
      </c>
      <c r="BL357" s="14" t="s">
        <v>252</v>
      </c>
      <c r="BM357" s="148" t="s">
        <v>517</v>
      </c>
    </row>
    <row r="358" spans="1:65" s="2" customFormat="1" x14ac:dyDescent="0.2">
      <c r="A358" s="29"/>
      <c r="B358" s="30"/>
      <c r="C358" s="29"/>
      <c r="D358" s="150" t="s">
        <v>123</v>
      </c>
      <c r="E358" s="29"/>
      <c r="F358" s="151" t="s">
        <v>516</v>
      </c>
      <c r="G358" s="29"/>
      <c r="H358" s="29"/>
      <c r="I358" s="152"/>
      <c r="J358" s="29"/>
      <c r="K358" s="29"/>
      <c r="L358" s="30"/>
      <c r="M358" s="153"/>
      <c r="N358" s="154"/>
      <c r="O358" s="55"/>
      <c r="P358" s="55"/>
      <c r="Q358" s="55"/>
      <c r="R358" s="55"/>
      <c r="S358" s="55"/>
      <c r="T358" s="56"/>
      <c r="U358" s="29"/>
      <c r="V358" s="29"/>
      <c r="W358" s="29"/>
      <c r="X358" s="29"/>
      <c r="Y358" s="29"/>
      <c r="Z358" s="29"/>
      <c r="AA358" s="29"/>
      <c r="AB358" s="29"/>
      <c r="AC358" s="29"/>
      <c r="AD358" s="29"/>
      <c r="AE358" s="29"/>
      <c r="AT358" s="14" t="s">
        <v>123</v>
      </c>
      <c r="AU358" s="14" t="s">
        <v>83</v>
      </c>
    </row>
    <row r="359" spans="1:65" s="2" customFormat="1" ht="16.5" customHeight="1" x14ac:dyDescent="0.2">
      <c r="A359" s="29"/>
      <c r="B359" s="136"/>
      <c r="C359" s="156">
        <v>96</v>
      </c>
      <c r="D359" s="156" t="s">
        <v>249</v>
      </c>
      <c r="E359" s="157" t="s">
        <v>518</v>
      </c>
      <c r="F359" s="158" t="s">
        <v>519</v>
      </c>
      <c r="G359" s="159" t="s">
        <v>214</v>
      </c>
      <c r="H359" s="160">
        <v>800</v>
      </c>
      <c r="I359" s="161"/>
      <c r="J359" s="162">
        <f>ROUND(I359*H359,2)</f>
        <v>0</v>
      </c>
      <c r="K359" s="158" t="s">
        <v>131</v>
      </c>
      <c r="L359" s="163"/>
      <c r="M359" s="164" t="s">
        <v>1</v>
      </c>
      <c r="N359" s="165" t="s">
        <v>38</v>
      </c>
      <c r="O359" s="55"/>
      <c r="P359" s="146">
        <f>O359*H359</f>
        <v>0</v>
      </c>
      <c r="Q359" s="146">
        <v>2.0000000000000001E-4</v>
      </c>
      <c r="R359" s="146">
        <f>Q359*H359</f>
        <v>0.16</v>
      </c>
      <c r="S359" s="146">
        <v>0</v>
      </c>
      <c r="T359" s="147">
        <f>S359*H359</f>
        <v>0</v>
      </c>
      <c r="U359" s="29"/>
      <c r="V359" s="29"/>
      <c r="W359" s="29"/>
      <c r="X359" s="29"/>
      <c r="Y359" s="29"/>
      <c r="Z359" s="29"/>
      <c r="AA359" s="29"/>
      <c r="AB359" s="29"/>
      <c r="AC359" s="29"/>
      <c r="AD359" s="29"/>
      <c r="AE359" s="29"/>
      <c r="AR359" s="148" t="s">
        <v>252</v>
      </c>
      <c r="AT359" s="148" t="s">
        <v>249</v>
      </c>
      <c r="AU359" s="148" t="s">
        <v>83</v>
      </c>
      <c r="AY359" s="14" t="s">
        <v>117</v>
      </c>
      <c r="BE359" s="149">
        <f>IF(N359="základní",J359,0)</f>
        <v>0</v>
      </c>
      <c r="BF359" s="149">
        <f>IF(N359="snížená",J359,0)</f>
        <v>0</v>
      </c>
      <c r="BG359" s="149">
        <f>IF(N359="zákl. přenesená",J359,0)</f>
        <v>0</v>
      </c>
      <c r="BH359" s="149">
        <f>IF(N359="sníž. přenesená",J359,0)</f>
        <v>0</v>
      </c>
      <c r="BI359" s="149">
        <f>IF(N359="nulová",J359,0)</f>
        <v>0</v>
      </c>
      <c r="BJ359" s="14" t="s">
        <v>81</v>
      </c>
      <c r="BK359" s="149">
        <f>ROUND(I359*H359,2)</f>
        <v>0</v>
      </c>
      <c r="BL359" s="14" t="s">
        <v>252</v>
      </c>
      <c r="BM359" s="148" t="s">
        <v>520</v>
      </c>
    </row>
    <row r="360" spans="1:65" s="2" customFormat="1" x14ac:dyDescent="0.2">
      <c r="A360" s="29"/>
      <c r="B360" s="30"/>
      <c r="C360" s="29"/>
      <c r="D360" s="150" t="s">
        <v>123</v>
      </c>
      <c r="E360" s="29"/>
      <c r="F360" s="151" t="s">
        <v>519</v>
      </c>
      <c r="G360" s="29"/>
      <c r="H360" s="29"/>
      <c r="I360" s="152"/>
      <c r="J360" s="29"/>
      <c r="K360" s="29"/>
      <c r="L360" s="30"/>
      <c r="M360" s="153"/>
      <c r="N360" s="154"/>
      <c r="O360" s="55"/>
      <c r="P360" s="55"/>
      <c r="Q360" s="55"/>
      <c r="R360" s="55"/>
      <c r="S360" s="55"/>
      <c r="T360" s="56"/>
      <c r="U360" s="29"/>
      <c r="V360" s="29"/>
      <c r="W360" s="29"/>
      <c r="X360" s="29"/>
      <c r="Y360" s="29"/>
      <c r="Z360" s="29"/>
      <c r="AA360" s="29"/>
      <c r="AB360" s="29"/>
      <c r="AC360" s="29"/>
      <c r="AD360" s="29"/>
      <c r="AE360" s="29"/>
      <c r="AT360" s="14" t="s">
        <v>123</v>
      </c>
      <c r="AU360" s="14" t="s">
        <v>83</v>
      </c>
    </row>
    <row r="361" spans="1:65" s="2" customFormat="1" ht="24.2" customHeight="1" x14ac:dyDescent="0.2">
      <c r="A361" s="29"/>
      <c r="B361" s="136"/>
      <c r="C361" s="137">
        <v>97</v>
      </c>
      <c r="D361" s="137" t="s">
        <v>119</v>
      </c>
      <c r="E361" s="138" t="s">
        <v>521</v>
      </c>
      <c r="F361" s="139" t="s">
        <v>522</v>
      </c>
      <c r="G361" s="140" t="s">
        <v>214</v>
      </c>
      <c r="H361" s="141">
        <v>2470</v>
      </c>
      <c r="I361" s="142"/>
      <c r="J361" s="143">
        <f>ROUND(I361*H361,2)</f>
        <v>0</v>
      </c>
      <c r="K361" s="139" t="s">
        <v>121</v>
      </c>
      <c r="L361" s="30"/>
      <c r="M361" s="144" t="s">
        <v>1</v>
      </c>
      <c r="N361" s="145" t="s">
        <v>38</v>
      </c>
      <c r="O361" s="55"/>
      <c r="P361" s="146">
        <f>O361*H361</f>
        <v>0</v>
      </c>
      <c r="Q361" s="146">
        <v>0</v>
      </c>
      <c r="R361" s="146">
        <f>Q361*H361</f>
        <v>0</v>
      </c>
      <c r="S361" s="146">
        <v>0</v>
      </c>
      <c r="T361" s="147">
        <f>S361*H361</f>
        <v>0</v>
      </c>
      <c r="U361" s="29"/>
      <c r="V361" s="29"/>
      <c r="W361" s="29"/>
      <c r="X361" s="29"/>
      <c r="Y361" s="29"/>
      <c r="Z361" s="29"/>
      <c r="AA361" s="29"/>
      <c r="AB361" s="29"/>
      <c r="AC361" s="29"/>
      <c r="AD361" s="29"/>
      <c r="AE361" s="29"/>
      <c r="AR361" s="148" t="s">
        <v>177</v>
      </c>
      <c r="AT361" s="148" t="s">
        <v>119</v>
      </c>
      <c r="AU361" s="148" t="s">
        <v>83</v>
      </c>
      <c r="AY361" s="14" t="s">
        <v>117</v>
      </c>
      <c r="BE361" s="149">
        <f>IF(N361="základní",J361,0)</f>
        <v>0</v>
      </c>
      <c r="BF361" s="149">
        <f>IF(N361="snížená",J361,0)</f>
        <v>0</v>
      </c>
      <c r="BG361" s="149">
        <f>IF(N361="zákl. přenesená",J361,0)</f>
        <v>0</v>
      </c>
      <c r="BH361" s="149">
        <f>IF(N361="sníž. přenesená",J361,0)</f>
        <v>0</v>
      </c>
      <c r="BI361" s="149">
        <f>IF(N361="nulová",J361,0)</f>
        <v>0</v>
      </c>
      <c r="BJ361" s="14" t="s">
        <v>81</v>
      </c>
      <c r="BK361" s="149">
        <f>ROUND(I361*H361,2)</f>
        <v>0</v>
      </c>
      <c r="BL361" s="14" t="s">
        <v>177</v>
      </c>
      <c r="BM361" s="148" t="s">
        <v>523</v>
      </c>
    </row>
    <row r="362" spans="1:65" s="2" customFormat="1" ht="19.5" x14ac:dyDescent="0.2">
      <c r="A362" s="29"/>
      <c r="B362" s="30"/>
      <c r="C362" s="29"/>
      <c r="D362" s="150" t="s">
        <v>123</v>
      </c>
      <c r="E362" s="29"/>
      <c r="F362" s="151" t="s">
        <v>524</v>
      </c>
      <c r="G362" s="29"/>
      <c r="H362" s="29"/>
      <c r="I362" s="152"/>
      <c r="J362" s="29"/>
      <c r="K362" s="29"/>
      <c r="L362" s="30"/>
      <c r="M362" s="153"/>
      <c r="N362" s="154"/>
      <c r="O362" s="55"/>
      <c r="P362" s="55"/>
      <c r="Q362" s="55"/>
      <c r="R362" s="55"/>
      <c r="S362" s="55"/>
      <c r="T362" s="56"/>
      <c r="U362" s="29"/>
      <c r="V362" s="29"/>
      <c r="W362" s="29"/>
      <c r="X362" s="29"/>
      <c r="Y362" s="29"/>
      <c r="Z362" s="29"/>
      <c r="AA362" s="29"/>
      <c r="AB362" s="29"/>
      <c r="AC362" s="29"/>
      <c r="AD362" s="29"/>
      <c r="AE362" s="29"/>
      <c r="AT362" s="14" t="s">
        <v>123</v>
      </c>
      <c r="AU362" s="14" t="s">
        <v>83</v>
      </c>
    </row>
    <row r="363" spans="1:65" s="2" customFormat="1" ht="24.2" customHeight="1" x14ac:dyDescent="0.2">
      <c r="A363" s="29"/>
      <c r="B363" s="136"/>
      <c r="C363" s="137">
        <v>98</v>
      </c>
      <c r="D363" s="137" t="s">
        <v>119</v>
      </c>
      <c r="E363" s="138" t="s">
        <v>525</v>
      </c>
      <c r="F363" s="139" t="s">
        <v>526</v>
      </c>
      <c r="G363" s="140" t="s">
        <v>527</v>
      </c>
      <c r="H363" s="141">
        <v>7.27</v>
      </c>
      <c r="I363" s="142"/>
      <c r="J363" s="143">
        <f>ROUND(I363*H363,2)</f>
        <v>0</v>
      </c>
      <c r="K363" s="139" t="s">
        <v>121</v>
      </c>
      <c r="L363" s="30"/>
      <c r="M363" s="144" t="s">
        <v>1</v>
      </c>
      <c r="N363" s="145" t="s">
        <v>38</v>
      </c>
      <c r="O363" s="55"/>
      <c r="P363" s="146">
        <f>O363*H363</f>
        <v>0</v>
      </c>
      <c r="Q363" s="146">
        <v>0</v>
      </c>
      <c r="R363" s="146">
        <f>Q363*H363</f>
        <v>0</v>
      </c>
      <c r="S363" s="146">
        <v>0</v>
      </c>
      <c r="T363" s="147">
        <f>S363*H363</f>
        <v>0</v>
      </c>
      <c r="U363" s="29"/>
      <c r="V363" s="29"/>
      <c r="W363" s="29"/>
      <c r="X363" s="29"/>
      <c r="Y363" s="29"/>
      <c r="Z363" s="29"/>
      <c r="AA363" s="29"/>
      <c r="AB363" s="29"/>
      <c r="AC363" s="29"/>
      <c r="AD363" s="29"/>
      <c r="AE363" s="29"/>
      <c r="AR363" s="148" t="s">
        <v>177</v>
      </c>
      <c r="AT363" s="148" t="s">
        <v>119</v>
      </c>
      <c r="AU363" s="148" t="s">
        <v>83</v>
      </c>
      <c r="AY363" s="14" t="s">
        <v>117</v>
      </c>
      <c r="BE363" s="149">
        <f>IF(N363="základní",J363,0)</f>
        <v>0</v>
      </c>
      <c r="BF363" s="149">
        <f>IF(N363="snížená",J363,0)</f>
        <v>0</v>
      </c>
      <c r="BG363" s="149">
        <f>IF(N363="zákl. přenesená",J363,0)</f>
        <v>0</v>
      </c>
      <c r="BH363" s="149">
        <f>IF(N363="sníž. přenesená",J363,0)</f>
        <v>0</v>
      </c>
      <c r="BI363" s="149">
        <f>IF(N363="nulová",J363,0)</f>
        <v>0</v>
      </c>
      <c r="BJ363" s="14" t="s">
        <v>81</v>
      </c>
      <c r="BK363" s="149">
        <f>ROUND(I363*H363,2)</f>
        <v>0</v>
      </c>
      <c r="BL363" s="14" t="s">
        <v>177</v>
      </c>
      <c r="BM363" s="148" t="s">
        <v>528</v>
      </c>
    </row>
    <row r="364" spans="1:65" s="2" customFormat="1" x14ac:dyDescent="0.2">
      <c r="A364" s="29"/>
      <c r="B364" s="30"/>
      <c r="C364" s="29"/>
      <c r="D364" s="150" t="s">
        <v>123</v>
      </c>
      <c r="E364" s="29"/>
      <c r="F364" s="151" t="s">
        <v>526</v>
      </c>
      <c r="G364" s="29"/>
      <c r="H364" s="29"/>
      <c r="I364" s="152"/>
      <c r="J364" s="29"/>
      <c r="K364" s="29"/>
      <c r="L364" s="30"/>
      <c r="M364" s="153"/>
      <c r="N364" s="154"/>
      <c r="O364" s="55"/>
      <c r="P364" s="55"/>
      <c r="Q364" s="55"/>
      <c r="R364" s="55"/>
      <c r="S364" s="55"/>
      <c r="T364" s="56"/>
      <c r="U364" s="29"/>
      <c r="V364" s="29"/>
      <c r="W364" s="29"/>
      <c r="X364" s="29"/>
      <c r="Y364" s="29"/>
      <c r="Z364" s="29"/>
      <c r="AA364" s="29"/>
      <c r="AB364" s="29"/>
      <c r="AC364" s="29"/>
      <c r="AD364" s="29"/>
      <c r="AE364" s="29"/>
      <c r="AT364" s="14" t="s">
        <v>123</v>
      </c>
      <c r="AU364" s="14" t="s">
        <v>83</v>
      </c>
    </row>
    <row r="365" spans="1:65" s="2" customFormat="1" ht="16.5" customHeight="1" x14ac:dyDescent="0.2">
      <c r="A365" s="29"/>
      <c r="B365" s="136"/>
      <c r="C365" s="156">
        <v>99</v>
      </c>
      <c r="D365" s="156" t="s">
        <v>249</v>
      </c>
      <c r="E365" s="157" t="s">
        <v>529</v>
      </c>
      <c r="F365" s="158" t="s">
        <v>530</v>
      </c>
      <c r="G365" s="159" t="s">
        <v>126</v>
      </c>
      <c r="H365" s="160">
        <v>10</v>
      </c>
      <c r="I365" s="161"/>
      <c r="J365" s="162">
        <f>ROUND(I365*H365,2)</f>
        <v>0</v>
      </c>
      <c r="K365" s="158" t="s">
        <v>131</v>
      </c>
      <c r="L365" s="163"/>
      <c r="M365" s="164" t="s">
        <v>1</v>
      </c>
      <c r="N365" s="165" t="s">
        <v>38</v>
      </c>
      <c r="O365" s="55"/>
      <c r="P365" s="146">
        <f>O365*H365</f>
        <v>0</v>
      </c>
      <c r="Q365" s="146">
        <v>0</v>
      </c>
      <c r="R365" s="146">
        <f>Q365*H365</f>
        <v>0</v>
      </c>
      <c r="S365" s="146">
        <v>0</v>
      </c>
      <c r="T365" s="147">
        <f>S365*H365</f>
        <v>0</v>
      </c>
      <c r="U365" s="29"/>
      <c r="V365" s="29"/>
      <c r="W365" s="29"/>
      <c r="X365" s="29"/>
      <c r="Y365" s="29"/>
      <c r="Z365" s="29"/>
      <c r="AA365" s="29"/>
      <c r="AB365" s="29"/>
      <c r="AC365" s="29"/>
      <c r="AD365" s="29"/>
      <c r="AE365" s="29"/>
      <c r="AR365" s="148" t="s">
        <v>395</v>
      </c>
      <c r="AT365" s="148" t="s">
        <v>249</v>
      </c>
      <c r="AU365" s="148" t="s">
        <v>83</v>
      </c>
      <c r="AY365" s="14" t="s">
        <v>117</v>
      </c>
      <c r="BE365" s="149">
        <f>IF(N365="základní",J365,0)</f>
        <v>0</v>
      </c>
      <c r="BF365" s="149">
        <f>IF(N365="snížená",J365,0)</f>
        <v>0</v>
      </c>
      <c r="BG365" s="149">
        <f>IF(N365="zákl. přenesená",J365,0)</f>
        <v>0</v>
      </c>
      <c r="BH365" s="149">
        <f>IF(N365="sníž. přenesená",J365,0)</f>
        <v>0</v>
      </c>
      <c r="BI365" s="149">
        <f>IF(N365="nulová",J365,0)</f>
        <v>0</v>
      </c>
      <c r="BJ365" s="14" t="s">
        <v>81</v>
      </c>
      <c r="BK365" s="149">
        <f>ROUND(I365*H365,2)</f>
        <v>0</v>
      </c>
      <c r="BL365" s="14" t="s">
        <v>177</v>
      </c>
      <c r="BM365" s="148" t="s">
        <v>531</v>
      </c>
    </row>
    <row r="366" spans="1:65" s="2" customFormat="1" x14ac:dyDescent="0.2">
      <c r="A366" s="29"/>
      <c r="B366" s="30"/>
      <c r="C366" s="29"/>
      <c r="D366" s="150" t="s">
        <v>123</v>
      </c>
      <c r="E366" s="29"/>
      <c r="F366" s="151" t="s">
        <v>530</v>
      </c>
      <c r="G366" s="29"/>
      <c r="H366" s="29"/>
      <c r="I366" s="152"/>
      <c r="J366" s="29"/>
      <c r="K366" s="29"/>
      <c r="L366" s="30"/>
      <c r="M366" s="153"/>
      <c r="N366" s="154"/>
      <c r="O366" s="55"/>
      <c r="P366" s="55"/>
      <c r="Q366" s="55"/>
      <c r="R366" s="55"/>
      <c r="S366" s="55"/>
      <c r="T366" s="56"/>
      <c r="U366" s="29"/>
      <c r="V366" s="29"/>
      <c r="W366" s="29"/>
      <c r="X366" s="29"/>
      <c r="Y366" s="29"/>
      <c r="Z366" s="29"/>
      <c r="AA366" s="29"/>
      <c r="AB366" s="29"/>
      <c r="AC366" s="29"/>
      <c r="AD366" s="29"/>
      <c r="AE366" s="29"/>
      <c r="AT366" s="14" t="s">
        <v>123</v>
      </c>
      <c r="AU366" s="14" t="s">
        <v>83</v>
      </c>
    </row>
    <row r="367" spans="1:65" s="2" customFormat="1" ht="24.2" customHeight="1" x14ac:dyDescent="0.2">
      <c r="A367" s="29"/>
      <c r="B367" s="136"/>
      <c r="C367" s="137">
        <v>100</v>
      </c>
      <c r="D367" s="137" t="s">
        <v>119</v>
      </c>
      <c r="E367" s="138" t="s">
        <v>532</v>
      </c>
      <c r="F367" s="139" t="s">
        <v>533</v>
      </c>
      <c r="G367" s="140" t="s">
        <v>126</v>
      </c>
      <c r="H367" s="141">
        <v>10</v>
      </c>
      <c r="I367" s="142"/>
      <c r="J367" s="143">
        <f>ROUND(I367*H367,2)</f>
        <v>0</v>
      </c>
      <c r="K367" s="139" t="s">
        <v>121</v>
      </c>
      <c r="L367" s="30"/>
      <c r="M367" s="144" t="s">
        <v>1</v>
      </c>
      <c r="N367" s="145" t="s">
        <v>38</v>
      </c>
      <c r="O367" s="55"/>
      <c r="P367" s="146">
        <f>O367*H367</f>
        <v>0</v>
      </c>
      <c r="Q367" s="146">
        <v>0</v>
      </c>
      <c r="R367" s="146">
        <f>Q367*H367</f>
        <v>0</v>
      </c>
      <c r="S367" s="146">
        <v>0</v>
      </c>
      <c r="T367" s="147">
        <f>S367*H367</f>
        <v>0</v>
      </c>
      <c r="U367" s="29"/>
      <c r="V367" s="29"/>
      <c r="W367" s="29"/>
      <c r="X367" s="29"/>
      <c r="Y367" s="29"/>
      <c r="Z367" s="29"/>
      <c r="AA367" s="29"/>
      <c r="AB367" s="29"/>
      <c r="AC367" s="29"/>
      <c r="AD367" s="29"/>
      <c r="AE367" s="29"/>
      <c r="AR367" s="148" t="s">
        <v>177</v>
      </c>
      <c r="AT367" s="148" t="s">
        <v>119</v>
      </c>
      <c r="AU367" s="148" t="s">
        <v>83</v>
      </c>
      <c r="AY367" s="14" t="s">
        <v>117</v>
      </c>
      <c r="BE367" s="149">
        <f>IF(N367="základní",J367,0)</f>
        <v>0</v>
      </c>
      <c r="BF367" s="149">
        <f>IF(N367="snížená",J367,0)</f>
        <v>0</v>
      </c>
      <c r="BG367" s="149">
        <f>IF(N367="zákl. přenesená",J367,0)</f>
        <v>0</v>
      </c>
      <c r="BH367" s="149">
        <f>IF(N367="sníž. přenesená",J367,0)</f>
        <v>0</v>
      </c>
      <c r="BI367" s="149">
        <f>IF(N367="nulová",J367,0)</f>
        <v>0</v>
      </c>
      <c r="BJ367" s="14" t="s">
        <v>81</v>
      </c>
      <c r="BK367" s="149">
        <f>ROUND(I367*H367,2)</f>
        <v>0</v>
      </c>
      <c r="BL367" s="14" t="s">
        <v>177</v>
      </c>
      <c r="BM367" s="148" t="s">
        <v>534</v>
      </c>
    </row>
    <row r="368" spans="1:65" s="2" customFormat="1" ht="19.5" x14ac:dyDescent="0.2">
      <c r="A368" s="29"/>
      <c r="B368" s="30"/>
      <c r="C368" s="29"/>
      <c r="D368" s="150" t="s">
        <v>123</v>
      </c>
      <c r="E368" s="29"/>
      <c r="F368" s="151" t="s">
        <v>533</v>
      </c>
      <c r="G368" s="29"/>
      <c r="H368" s="29"/>
      <c r="I368" s="152"/>
      <c r="J368" s="29"/>
      <c r="K368" s="29"/>
      <c r="L368" s="30"/>
      <c r="M368" s="153"/>
      <c r="N368" s="154"/>
      <c r="O368" s="55"/>
      <c r="P368" s="55"/>
      <c r="Q368" s="55"/>
      <c r="R368" s="55"/>
      <c r="S368" s="55"/>
      <c r="T368" s="56"/>
      <c r="U368" s="29"/>
      <c r="V368" s="29"/>
      <c r="W368" s="29"/>
      <c r="X368" s="29"/>
      <c r="Y368" s="29"/>
      <c r="Z368" s="29"/>
      <c r="AA368" s="29"/>
      <c r="AB368" s="29"/>
      <c r="AC368" s="29"/>
      <c r="AD368" s="29"/>
      <c r="AE368" s="29"/>
      <c r="AT368" s="14" t="s">
        <v>123</v>
      </c>
      <c r="AU368" s="14" t="s">
        <v>83</v>
      </c>
    </row>
    <row r="369" spans="1:65" s="2" customFormat="1" ht="24.2" customHeight="1" x14ac:dyDescent="0.2">
      <c r="A369" s="29"/>
      <c r="B369" s="136"/>
      <c r="C369" s="156">
        <v>101</v>
      </c>
      <c r="D369" s="156" t="s">
        <v>249</v>
      </c>
      <c r="E369" s="157" t="s">
        <v>535</v>
      </c>
      <c r="F369" s="158" t="s">
        <v>536</v>
      </c>
      <c r="G369" s="159" t="s">
        <v>126</v>
      </c>
      <c r="H369" s="160">
        <v>21</v>
      </c>
      <c r="I369" s="161"/>
      <c r="J369" s="162">
        <f>ROUND(I369*H369,2)</f>
        <v>0</v>
      </c>
      <c r="K369" s="158" t="s">
        <v>131</v>
      </c>
      <c r="L369" s="163"/>
      <c r="M369" s="164" t="s">
        <v>1</v>
      </c>
      <c r="N369" s="165" t="s">
        <v>38</v>
      </c>
      <c r="O369" s="55"/>
      <c r="P369" s="146">
        <f>O369*H369</f>
        <v>0</v>
      </c>
      <c r="Q369" s="146">
        <v>8.0999999999999996E-3</v>
      </c>
      <c r="R369" s="146">
        <f>Q369*H369</f>
        <v>0.1701</v>
      </c>
      <c r="S369" s="146">
        <v>0</v>
      </c>
      <c r="T369" s="147">
        <f>S369*H369</f>
        <v>0</v>
      </c>
      <c r="U369" s="29"/>
      <c r="V369" s="29"/>
      <c r="W369" s="29"/>
      <c r="X369" s="29"/>
      <c r="Y369" s="29"/>
      <c r="Z369" s="29"/>
      <c r="AA369" s="29"/>
      <c r="AB369" s="29"/>
      <c r="AC369" s="29"/>
      <c r="AD369" s="29"/>
      <c r="AE369" s="29"/>
      <c r="AR369" s="148" t="s">
        <v>252</v>
      </c>
      <c r="AT369" s="148" t="s">
        <v>249</v>
      </c>
      <c r="AU369" s="148" t="s">
        <v>83</v>
      </c>
      <c r="AY369" s="14" t="s">
        <v>117</v>
      </c>
      <c r="BE369" s="149">
        <f>IF(N369="základní",J369,0)</f>
        <v>0</v>
      </c>
      <c r="BF369" s="149">
        <f>IF(N369="snížená",J369,0)</f>
        <v>0</v>
      </c>
      <c r="BG369" s="149">
        <f>IF(N369="zákl. přenesená",J369,0)</f>
        <v>0</v>
      </c>
      <c r="BH369" s="149">
        <f>IF(N369="sníž. přenesená",J369,0)</f>
        <v>0</v>
      </c>
      <c r="BI369" s="149">
        <f>IF(N369="nulová",J369,0)</f>
        <v>0</v>
      </c>
      <c r="BJ369" s="14" t="s">
        <v>81</v>
      </c>
      <c r="BK369" s="149">
        <f>ROUND(I369*H369,2)</f>
        <v>0</v>
      </c>
      <c r="BL369" s="14" t="s">
        <v>252</v>
      </c>
      <c r="BM369" s="148" t="s">
        <v>537</v>
      </c>
    </row>
    <row r="370" spans="1:65" s="2" customFormat="1" x14ac:dyDescent="0.2">
      <c r="A370" s="29"/>
      <c r="B370" s="30"/>
      <c r="C370" s="29"/>
      <c r="D370" s="150" t="s">
        <v>123</v>
      </c>
      <c r="E370" s="29"/>
      <c r="F370" s="151" t="s">
        <v>536</v>
      </c>
      <c r="G370" s="29"/>
      <c r="H370" s="29"/>
      <c r="I370" s="152"/>
      <c r="J370" s="29"/>
      <c r="K370" s="29"/>
      <c r="L370" s="30"/>
      <c r="M370" s="153"/>
      <c r="N370" s="154"/>
      <c r="O370" s="55"/>
      <c r="P370" s="55"/>
      <c r="Q370" s="55"/>
      <c r="R370" s="55"/>
      <c r="S370" s="55"/>
      <c r="T370" s="56"/>
      <c r="U370" s="29"/>
      <c r="V370" s="29"/>
      <c r="W370" s="29"/>
      <c r="X370" s="29"/>
      <c r="Y370" s="29"/>
      <c r="Z370" s="29"/>
      <c r="AA370" s="29"/>
      <c r="AB370" s="29"/>
      <c r="AC370" s="29"/>
      <c r="AD370" s="29"/>
      <c r="AE370" s="29"/>
      <c r="AT370" s="14" t="s">
        <v>123</v>
      </c>
      <c r="AU370" s="14" t="s">
        <v>83</v>
      </c>
    </row>
    <row r="371" spans="1:65" s="2" customFormat="1" ht="24.2" customHeight="1" x14ac:dyDescent="0.2">
      <c r="A371" s="29"/>
      <c r="B371" s="136"/>
      <c r="C371" s="137">
        <v>102</v>
      </c>
      <c r="D371" s="137" t="s">
        <v>119</v>
      </c>
      <c r="E371" s="138" t="s">
        <v>538</v>
      </c>
      <c r="F371" s="139" t="s">
        <v>539</v>
      </c>
      <c r="G371" s="140" t="s">
        <v>126</v>
      </c>
      <c r="H371" s="141">
        <v>21</v>
      </c>
      <c r="I371" s="142"/>
      <c r="J371" s="143">
        <f>ROUND(I371*H371,2)</f>
        <v>0</v>
      </c>
      <c r="K371" s="139" t="s">
        <v>121</v>
      </c>
      <c r="L371" s="30"/>
      <c r="M371" s="144" t="s">
        <v>1</v>
      </c>
      <c r="N371" s="145" t="s">
        <v>38</v>
      </c>
      <c r="O371" s="55"/>
      <c r="P371" s="146">
        <f>O371*H371</f>
        <v>0</v>
      </c>
      <c r="Q371" s="146">
        <v>0</v>
      </c>
      <c r="R371" s="146">
        <f>Q371*H371</f>
        <v>0</v>
      </c>
      <c r="S371" s="146">
        <v>0</v>
      </c>
      <c r="T371" s="147">
        <f>S371*H371</f>
        <v>0</v>
      </c>
      <c r="U371" s="29"/>
      <c r="V371" s="29"/>
      <c r="W371" s="29"/>
      <c r="X371" s="29"/>
      <c r="Y371" s="29"/>
      <c r="Z371" s="29"/>
      <c r="AA371" s="29"/>
      <c r="AB371" s="29"/>
      <c r="AC371" s="29"/>
      <c r="AD371" s="29"/>
      <c r="AE371" s="29"/>
      <c r="AR371" s="148" t="s">
        <v>177</v>
      </c>
      <c r="AT371" s="148" t="s">
        <v>119</v>
      </c>
      <c r="AU371" s="148" t="s">
        <v>83</v>
      </c>
      <c r="AY371" s="14" t="s">
        <v>117</v>
      </c>
      <c r="BE371" s="149">
        <f>IF(N371="základní",J371,0)</f>
        <v>0</v>
      </c>
      <c r="BF371" s="149">
        <f>IF(N371="snížená",J371,0)</f>
        <v>0</v>
      </c>
      <c r="BG371" s="149">
        <f>IF(N371="zákl. přenesená",J371,0)</f>
        <v>0</v>
      </c>
      <c r="BH371" s="149">
        <f>IF(N371="sníž. přenesená",J371,0)</f>
        <v>0</v>
      </c>
      <c r="BI371" s="149">
        <f>IF(N371="nulová",J371,0)</f>
        <v>0</v>
      </c>
      <c r="BJ371" s="14" t="s">
        <v>81</v>
      </c>
      <c r="BK371" s="149">
        <f>ROUND(I371*H371,2)</f>
        <v>0</v>
      </c>
      <c r="BL371" s="14" t="s">
        <v>177</v>
      </c>
      <c r="BM371" s="148" t="s">
        <v>540</v>
      </c>
    </row>
    <row r="372" spans="1:65" s="2" customFormat="1" x14ac:dyDescent="0.2">
      <c r="A372" s="29"/>
      <c r="B372" s="30"/>
      <c r="C372" s="29"/>
      <c r="D372" s="150" t="s">
        <v>123</v>
      </c>
      <c r="E372" s="29"/>
      <c r="F372" s="151" t="s">
        <v>539</v>
      </c>
      <c r="G372" s="29"/>
      <c r="H372" s="29"/>
      <c r="I372" s="152"/>
      <c r="J372" s="29"/>
      <c r="K372" s="29"/>
      <c r="L372" s="30"/>
      <c r="M372" s="153"/>
      <c r="N372" s="154"/>
      <c r="O372" s="55"/>
      <c r="P372" s="55"/>
      <c r="Q372" s="55"/>
      <c r="R372" s="55"/>
      <c r="S372" s="55"/>
      <c r="T372" s="56"/>
      <c r="U372" s="29"/>
      <c r="V372" s="29"/>
      <c r="W372" s="29"/>
      <c r="X372" s="29"/>
      <c r="Y372" s="29"/>
      <c r="Z372" s="29"/>
      <c r="AA372" s="29"/>
      <c r="AB372" s="29"/>
      <c r="AC372" s="29"/>
      <c r="AD372" s="29"/>
      <c r="AE372" s="29"/>
      <c r="AT372" s="14" t="s">
        <v>123</v>
      </c>
      <c r="AU372" s="14" t="s">
        <v>83</v>
      </c>
    </row>
    <row r="373" spans="1:65" s="2" customFormat="1" ht="24.2" customHeight="1" x14ac:dyDescent="0.2">
      <c r="A373" s="29"/>
      <c r="B373" s="136"/>
      <c r="C373" s="137">
        <v>103</v>
      </c>
      <c r="D373" s="137" t="s">
        <v>119</v>
      </c>
      <c r="E373" s="138" t="s">
        <v>541</v>
      </c>
      <c r="F373" s="139" t="s">
        <v>542</v>
      </c>
      <c r="G373" s="140" t="s">
        <v>126</v>
      </c>
      <c r="H373" s="141">
        <v>42</v>
      </c>
      <c r="I373" s="142"/>
      <c r="J373" s="143">
        <f>ROUND(I373*H373,2)</f>
        <v>0</v>
      </c>
      <c r="K373" s="139" t="s">
        <v>121</v>
      </c>
      <c r="L373" s="30"/>
      <c r="M373" s="144" t="s">
        <v>1</v>
      </c>
      <c r="N373" s="145" t="s">
        <v>38</v>
      </c>
      <c r="O373" s="55"/>
      <c r="P373" s="146">
        <f>O373*H373</f>
        <v>0</v>
      </c>
      <c r="Q373" s="146">
        <v>0</v>
      </c>
      <c r="R373" s="146">
        <f>Q373*H373</f>
        <v>0</v>
      </c>
      <c r="S373" s="146">
        <v>0</v>
      </c>
      <c r="T373" s="147">
        <f>S373*H373</f>
        <v>0</v>
      </c>
      <c r="U373" s="29"/>
      <c r="V373" s="29"/>
      <c r="W373" s="29"/>
      <c r="X373" s="29"/>
      <c r="Y373" s="29"/>
      <c r="Z373" s="29"/>
      <c r="AA373" s="29"/>
      <c r="AB373" s="29"/>
      <c r="AC373" s="29"/>
      <c r="AD373" s="29"/>
      <c r="AE373" s="29"/>
      <c r="AR373" s="148" t="s">
        <v>177</v>
      </c>
      <c r="AT373" s="148" t="s">
        <v>119</v>
      </c>
      <c r="AU373" s="148" t="s">
        <v>83</v>
      </c>
      <c r="AY373" s="14" t="s">
        <v>117</v>
      </c>
      <c r="BE373" s="149">
        <f>IF(N373="základní",J373,0)</f>
        <v>0</v>
      </c>
      <c r="BF373" s="149">
        <f>IF(N373="snížená",J373,0)</f>
        <v>0</v>
      </c>
      <c r="BG373" s="149">
        <f>IF(N373="zákl. přenesená",J373,0)</f>
        <v>0</v>
      </c>
      <c r="BH373" s="149">
        <f>IF(N373="sníž. přenesená",J373,0)</f>
        <v>0</v>
      </c>
      <c r="BI373" s="149">
        <f>IF(N373="nulová",J373,0)</f>
        <v>0</v>
      </c>
      <c r="BJ373" s="14" t="s">
        <v>81</v>
      </c>
      <c r="BK373" s="149">
        <f>ROUND(I373*H373,2)</f>
        <v>0</v>
      </c>
      <c r="BL373" s="14" t="s">
        <v>177</v>
      </c>
      <c r="BM373" s="148" t="s">
        <v>543</v>
      </c>
    </row>
    <row r="374" spans="1:65" s="2" customFormat="1" x14ac:dyDescent="0.2">
      <c r="A374" s="29"/>
      <c r="B374" s="30"/>
      <c r="C374" s="29"/>
      <c r="D374" s="150" t="s">
        <v>123</v>
      </c>
      <c r="E374" s="29"/>
      <c r="F374" s="151" t="s">
        <v>542</v>
      </c>
      <c r="G374" s="29"/>
      <c r="H374" s="29"/>
      <c r="I374" s="152"/>
      <c r="J374" s="29"/>
      <c r="K374" s="29"/>
      <c r="L374" s="30"/>
      <c r="M374" s="153"/>
      <c r="N374" s="154"/>
      <c r="O374" s="55"/>
      <c r="P374" s="55"/>
      <c r="Q374" s="55"/>
      <c r="R374" s="55"/>
      <c r="S374" s="55"/>
      <c r="T374" s="56"/>
      <c r="U374" s="29"/>
      <c r="V374" s="29"/>
      <c r="W374" s="29"/>
      <c r="X374" s="29"/>
      <c r="Y374" s="29"/>
      <c r="Z374" s="29"/>
      <c r="AA374" s="29"/>
      <c r="AB374" s="29"/>
      <c r="AC374" s="29"/>
      <c r="AD374" s="29"/>
      <c r="AE374" s="29"/>
      <c r="AT374" s="14" t="s">
        <v>123</v>
      </c>
      <c r="AU374" s="14" t="s">
        <v>83</v>
      </c>
    </row>
    <row r="375" spans="1:65" s="2" customFormat="1" ht="16.5" customHeight="1" x14ac:dyDescent="0.2">
      <c r="A375" s="29"/>
      <c r="B375" s="136"/>
      <c r="C375" s="156">
        <v>104</v>
      </c>
      <c r="D375" s="156" t="s">
        <v>249</v>
      </c>
      <c r="E375" s="157" t="s">
        <v>544</v>
      </c>
      <c r="F375" s="158" t="s">
        <v>545</v>
      </c>
      <c r="G375" s="159" t="s">
        <v>126</v>
      </c>
      <c r="H375" s="160">
        <v>42</v>
      </c>
      <c r="I375" s="161"/>
      <c r="J375" s="162">
        <f>ROUND(I375*H375,2)</f>
        <v>0</v>
      </c>
      <c r="K375" s="158" t="s">
        <v>131</v>
      </c>
      <c r="L375" s="163"/>
      <c r="M375" s="164" t="s">
        <v>1</v>
      </c>
      <c r="N375" s="165" t="s">
        <v>38</v>
      </c>
      <c r="O375" s="55"/>
      <c r="P375" s="146">
        <f>O375*H375</f>
        <v>0</v>
      </c>
      <c r="Q375" s="146">
        <v>2.0999999999999999E-3</v>
      </c>
      <c r="R375" s="146">
        <f>Q375*H375</f>
        <v>8.8200000000000001E-2</v>
      </c>
      <c r="S375" s="146">
        <v>0</v>
      </c>
      <c r="T375" s="147">
        <f>S375*H375</f>
        <v>0</v>
      </c>
      <c r="U375" s="29"/>
      <c r="V375" s="29"/>
      <c r="W375" s="29"/>
      <c r="X375" s="29"/>
      <c r="Y375" s="29"/>
      <c r="Z375" s="29"/>
      <c r="AA375" s="29"/>
      <c r="AB375" s="29"/>
      <c r="AC375" s="29"/>
      <c r="AD375" s="29"/>
      <c r="AE375" s="29"/>
      <c r="AR375" s="148" t="s">
        <v>252</v>
      </c>
      <c r="AT375" s="148" t="s">
        <v>249</v>
      </c>
      <c r="AU375" s="148" t="s">
        <v>83</v>
      </c>
      <c r="AY375" s="14" t="s">
        <v>117</v>
      </c>
      <c r="BE375" s="149">
        <f>IF(N375="základní",J375,0)</f>
        <v>0</v>
      </c>
      <c r="BF375" s="149">
        <f>IF(N375="snížená",J375,0)</f>
        <v>0</v>
      </c>
      <c r="BG375" s="149">
        <f>IF(N375="zákl. přenesená",J375,0)</f>
        <v>0</v>
      </c>
      <c r="BH375" s="149">
        <f>IF(N375="sníž. přenesená",J375,0)</f>
        <v>0</v>
      </c>
      <c r="BI375" s="149">
        <f>IF(N375="nulová",J375,0)</f>
        <v>0</v>
      </c>
      <c r="BJ375" s="14" t="s">
        <v>81</v>
      </c>
      <c r="BK375" s="149">
        <f>ROUND(I375*H375,2)</f>
        <v>0</v>
      </c>
      <c r="BL375" s="14" t="s">
        <v>252</v>
      </c>
      <c r="BM375" s="148" t="s">
        <v>546</v>
      </c>
    </row>
    <row r="376" spans="1:65" s="2" customFormat="1" x14ac:dyDescent="0.2">
      <c r="A376" s="29"/>
      <c r="B376" s="30"/>
      <c r="C376" s="29"/>
      <c r="D376" s="150" t="s">
        <v>123</v>
      </c>
      <c r="E376" s="29"/>
      <c r="F376" s="151" t="s">
        <v>545</v>
      </c>
      <c r="G376" s="29"/>
      <c r="H376" s="29"/>
      <c r="I376" s="152"/>
      <c r="J376" s="29"/>
      <c r="K376" s="29"/>
      <c r="L376" s="30"/>
      <c r="M376" s="153"/>
      <c r="N376" s="154"/>
      <c r="O376" s="55"/>
      <c r="P376" s="55"/>
      <c r="Q376" s="55"/>
      <c r="R376" s="55"/>
      <c r="S376" s="55"/>
      <c r="T376" s="56"/>
      <c r="U376" s="29"/>
      <c r="V376" s="29"/>
      <c r="W376" s="29"/>
      <c r="X376" s="29"/>
      <c r="Y376" s="29"/>
      <c r="Z376" s="29"/>
      <c r="AA376" s="29"/>
      <c r="AB376" s="29"/>
      <c r="AC376" s="29"/>
      <c r="AD376" s="29"/>
      <c r="AE376" s="29"/>
      <c r="AT376" s="14" t="s">
        <v>123</v>
      </c>
      <c r="AU376" s="14" t="s">
        <v>83</v>
      </c>
    </row>
    <row r="377" spans="1:65" s="2" customFormat="1" ht="24.2" customHeight="1" x14ac:dyDescent="0.2">
      <c r="A377" s="29"/>
      <c r="B377" s="136"/>
      <c r="C377" s="156">
        <v>105</v>
      </c>
      <c r="D377" s="156" t="s">
        <v>249</v>
      </c>
      <c r="E377" s="157" t="s">
        <v>547</v>
      </c>
      <c r="F377" s="158" t="s">
        <v>548</v>
      </c>
      <c r="G377" s="159" t="s">
        <v>214</v>
      </c>
      <c r="H377" s="160">
        <v>100</v>
      </c>
      <c r="I377" s="161"/>
      <c r="J377" s="162">
        <f>ROUND(I377*H377,2)</f>
        <v>0</v>
      </c>
      <c r="K377" s="158" t="s">
        <v>131</v>
      </c>
      <c r="L377" s="163"/>
      <c r="M377" s="164" t="s">
        <v>1</v>
      </c>
      <c r="N377" s="165" t="s">
        <v>38</v>
      </c>
      <c r="O377" s="55"/>
      <c r="P377" s="146">
        <f>O377*H377</f>
        <v>0</v>
      </c>
      <c r="Q377" s="146">
        <v>0</v>
      </c>
      <c r="R377" s="146">
        <f>Q377*H377</f>
        <v>0</v>
      </c>
      <c r="S377" s="146">
        <v>0</v>
      </c>
      <c r="T377" s="147">
        <f>S377*H377</f>
        <v>0</v>
      </c>
      <c r="U377" s="29"/>
      <c r="V377" s="29"/>
      <c r="W377" s="29"/>
      <c r="X377" s="29"/>
      <c r="Y377" s="29"/>
      <c r="Z377" s="29"/>
      <c r="AA377" s="29"/>
      <c r="AB377" s="29"/>
      <c r="AC377" s="29"/>
      <c r="AD377" s="29"/>
      <c r="AE377" s="29"/>
      <c r="AR377" s="148" t="s">
        <v>252</v>
      </c>
      <c r="AT377" s="148" t="s">
        <v>249</v>
      </c>
      <c r="AU377" s="148" t="s">
        <v>83</v>
      </c>
      <c r="AY377" s="14" t="s">
        <v>117</v>
      </c>
      <c r="BE377" s="149">
        <f>IF(N377="základní",J377,0)</f>
        <v>0</v>
      </c>
      <c r="BF377" s="149">
        <f>IF(N377="snížená",J377,0)</f>
        <v>0</v>
      </c>
      <c r="BG377" s="149">
        <f>IF(N377="zákl. přenesená",J377,0)</f>
        <v>0</v>
      </c>
      <c r="BH377" s="149">
        <f>IF(N377="sníž. přenesená",J377,0)</f>
        <v>0</v>
      </c>
      <c r="BI377" s="149">
        <f>IF(N377="nulová",J377,0)</f>
        <v>0</v>
      </c>
      <c r="BJ377" s="14" t="s">
        <v>81</v>
      </c>
      <c r="BK377" s="149">
        <f>ROUND(I377*H377,2)</f>
        <v>0</v>
      </c>
      <c r="BL377" s="14" t="s">
        <v>252</v>
      </c>
      <c r="BM377" s="148" t="s">
        <v>549</v>
      </c>
    </row>
    <row r="378" spans="1:65" s="2" customFormat="1" x14ac:dyDescent="0.2">
      <c r="A378" s="29"/>
      <c r="B378" s="30"/>
      <c r="C378" s="29"/>
      <c r="D378" s="150" t="s">
        <v>123</v>
      </c>
      <c r="E378" s="29"/>
      <c r="F378" s="151" t="s">
        <v>548</v>
      </c>
      <c r="G378" s="29"/>
      <c r="H378" s="29"/>
      <c r="I378" s="152"/>
      <c r="J378" s="29"/>
      <c r="K378" s="29"/>
      <c r="L378" s="30"/>
      <c r="M378" s="153"/>
      <c r="N378" s="154"/>
      <c r="O378" s="55"/>
      <c r="P378" s="55"/>
      <c r="Q378" s="55"/>
      <c r="R378" s="55"/>
      <c r="S378" s="55"/>
      <c r="T378" s="56"/>
      <c r="U378" s="29"/>
      <c r="V378" s="29"/>
      <c r="W378" s="29"/>
      <c r="X378" s="29"/>
      <c r="Y378" s="29"/>
      <c r="Z378" s="29"/>
      <c r="AA378" s="29"/>
      <c r="AB378" s="29"/>
      <c r="AC378" s="29"/>
      <c r="AD378" s="29"/>
      <c r="AE378" s="29"/>
      <c r="AT378" s="14" t="s">
        <v>123</v>
      </c>
      <c r="AU378" s="14" t="s">
        <v>83</v>
      </c>
    </row>
    <row r="379" spans="1:65" s="2" customFormat="1" ht="16.5" customHeight="1" x14ac:dyDescent="0.2">
      <c r="A379" s="29"/>
      <c r="B379" s="136"/>
      <c r="C379" s="137">
        <v>106</v>
      </c>
      <c r="D379" s="137" t="s">
        <v>119</v>
      </c>
      <c r="E379" s="138" t="s">
        <v>550</v>
      </c>
      <c r="F379" s="139" t="s">
        <v>551</v>
      </c>
      <c r="G379" s="140" t="s">
        <v>214</v>
      </c>
      <c r="H379" s="141">
        <v>100</v>
      </c>
      <c r="I379" s="142"/>
      <c r="J379" s="143">
        <f>ROUND(I379*H379,2)</f>
        <v>0</v>
      </c>
      <c r="K379" s="139" t="s">
        <v>121</v>
      </c>
      <c r="L379" s="30"/>
      <c r="M379" s="144" t="s">
        <v>1</v>
      </c>
      <c r="N379" s="145" t="s">
        <v>38</v>
      </c>
      <c r="O379" s="55"/>
      <c r="P379" s="146">
        <f>O379*H379</f>
        <v>0</v>
      </c>
      <c r="Q379" s="146">
        <v>0</v>
      </c>
      <c r="R379" s="146">
        <f>Q379*H379</f>
        <v>0</v>
      </c>
      <c r="S379" s="146">
        <v>0</v>
      </c>
      <c r="T379" s="147">
        <f>S379*H379</f>
        <v>0</v>
      </c>
      <c r="U379" s="29"/>
      <c r="V379" s="29"/>
      <c r="W379" s="29"/>
      <c r="X379" s="29"/>
      <c r="Y379" s="29"/>
      <c r="Z379" s="29"/>
      <c r="AA379" s="29"/>
      <c r="AB379" s="29"/>
      <c r="AC379" s="29"/>
      <c r="AD379" s="29"/>
      <c r="AE379" s="29"/>
      <c r="AR379" s="148" t="s">
        <v>177</v>
      </c>
      <c r="AT379" s="148" t="s">
        <v>119</v>
      </c>
      <c r="AU379" s="148" t="s">
        <v>83</v>
      </c>
      <c r="AY379" s="14" t="s">
        <v>117</v>
      </c>
      <c r="BE379" s="149">
        <f>IF(N379="základní",J379,0)</f>
        <v>0</v>
      </c>
      <c r="BF379" s="149">
        <f>IF(N379="snížená",J379,0)</f>
        <v>0</v>
      </c>
      <c r="BG379" s="149">
        <f>IF(N379="zákl. přenesená",J379,0)</f>
        <v>0</v>
      </c>
      <c r="BH379" s="149">
        <f>IF(N379="sníž. přenesená",J379,0)</f>
        <v>0</v>
      </c>
      <c r="BI379" s="149">
        <f>IF(N379="nulová",J379,0)</f>
        <v>0</v>
      </c>
      <c r="BJ379" s="14" t="s">
        <v>81</v>
      </c>
      <c r="BK379" s="149">
        <f>ROUND(I379*H379,2)</f>
        <v>0</v>
      </c>
      <c r="BL379" s="14" t="s">
        <v>177</v>
      </c>
      <c r="BM379" s="148" t="s">
        <v>552</v>
      </c>
    </row>
    <row r="380" spans="1:65" s="2" customFormat="1" x14ac:dyDescent="0.2">
      <c r="A380" s="29"/>
      <c r="B380" s="30"/>
      <c r="C380" s="29"/>
      <c r="D380" s="150" t="s">
        <v>123</v>
      </c>
      <c r="E380" s="29"/>
      <c r="F380" s="151" t="s">
        <v>551</v>
      </c>
      <c r="G380" s="29"/>
      <c r="H380" s="29"/>
      <c r="I380" s="152"/>
      <c r="J380" s="29"/>
      <c r="K380" s="29"/>
      <c r="L380" s="30"/>
      <c r="M380" s="153"/>
      <c r="N380" s="154"/>
      <c r="O380" s="55"/>
      <c r="P380" s="55"/>
      <c r="Q380" s="55"/>
      <c r="R380" s="55"/>
      <c r="S380" s="55"/>
      <c r="T380" s="56"/>
      <c r="U380" s="29"/>
      <c r="V380" s="29"/>
      <c r="W380" s="29"/>
      <c r="X380" s="29"/>
      <c r="Y380" s="29"/>
      <c r="Z380" s="29"/>
      <c r="AA380" s="29"/>
      <c r="AB380" s="29"/>
      <c r="AC380" s="29"/>
      <c r="AD380" s="29"/>
      <c r="AE380" s="29"/>
      <c r="AT380" s="14" t="s">
        <v>123</v>
      </c>
      <c r="AU380" s="14" t="s">
        <v>83</v>
      </c>
    </row>
    <row r="381" spans="1:65" s="2" customFormat="1" ht="33" customHeight="1" x14ac:dyDescent="0.2">
      <c r="A381" s="29"/>
      <c r="B381" s="136"/>
      <c r="C381" s="137">
        <v>107</v>
      </c>
      <c r="D381" s="137" t="s">
        <v>119</v>
      </c>
      <c r="E381" s="138" t="s">
        <v>553</v>
      </c>
      <c r="F381" s="139" t="s">
        <v>554</v>
      </c>
      <c r="G381" s="140" t="s">
        <v>126</v>
      </c>
      <c r="H381" s="141">
        <v>1</v>
      </c>
      <c r="I381" s="142"/>
      <c r="J381" s="143">
        <f>ROUND(I381*H381,2)</f>
        <v>0</v>
      </c>
      <c r="K381" s="139" t="s">
        <v>121</v>
      </c>
      <c r="L381" s="30"/>
      <c r="M381" s="144" t="s">
        <v>1</v>
      </c>
      <c r="N381" s="145" t="s">
        <v>38</v>
      </c>
      <c r="O381" s="55"/>
      <c r="P381" s="146">
        <f>O381*H381</f>
        <v>0</v>
      </c>
      <c r="Q381" s="146">
        <v>0</v>
      </c>
      <c r="R381" s="146">
        <f>Q381*H381</f>
        <v>0</v>
      </c>
      <c r="S381" s="146">
        <v>0</v>
      </c>
      <c r="T381" s="147">
        <f>S381*H381</f>
        <v>0</v>
      </c>
      <c r="U381" s="29"/>
      <c r="V381" s="29"/>
      <c r="W381" s="29"/>
      <c r="X381" s="29"/>
      <c r="Y381" s="29"/>
      <c r="Z381" s="29"/>
      <c r="AA381" s="29"/>
      <c r="AB381" s="29"/>
      <c r="AC381" s="29"/>
      <c r="AD381" s="29"/>
      <c r="AE381" s="29"/>
      <c r="AR381" s="148" t="s">
        <v>177</v>
      </c>
      <c r="AT381" s="148" t="s">
        <v>119</v>
      </c>
      <c r="AU381" s="148" t="s">
        <v>83</v>
      </c>
      <c r="AY381" s="14" t="s">
        <v>117</v>
      </c>
      <c r="BE381" s="149">
        <f>IF(N381="základní",J381,0)</f>
        <v>0</v>
      </c>
      <c r="BF381" s="149">
        <f>IF(N381="snížená",J381,0)</f>
        <v>0</v>
      </c>
      <c r="BG381" s="149">
        <f>IF(N381="zákl. přenesená",J381,0)</f>
        <v>0</v>
      </c>
      <c r="BH381" s="149">
        <f>IF(N381="sníž. přenesená",J381,0)</f>
        <v>0</v>
      </c>
      <c r="BI381" s="149">
        <f>IF(N381="nulová",J381,0)</f>
        <v>0</v>
      </c>
      <c r="BJ381" s="14" t="s">
        <v>81</v>
      </c>
      <c r="BK381" s="149">
        <f>ROUND(I381*H381,2)</f>
        <v>0</v>
      </c>
      <c r="BL381" s="14" t="s">
        <v>177</v>
      </c>
      <c r="BM381" s="148" t="s">
        <v>555</v>
      </c>
    </row>
    <row r="382" spans="1:65" s="2" customFormat="1" ht="19.5" x14ac:dyDescent="0.2">
      <c r="A382" s="29"/>
      <c r="B382" s="30"/>
      <c r="C382" s="29"/>
      <c r="D382" s="150" t="s">
        <v>123</v>
      </c>
      <c r="E382" s="29"/>
      <c r="F382" s="151" t="s">
        <v>554</v>
      </c>
      <c r="G382" s="29"/>
      <c r="H382" s="29"/>
      <c r="I382" s="152"/>
      <c r="J382" s="29"/>
      <c r="K382" s="29"/>
      <c r="L382" s="30"/>
      <c r="M382" s="153"/>
      <c r="N382" s="154"/>
      <c r="O382" s="55"/>
      <c r="P382" s="55"/>
      <c r="Q382" s="55"/>
      <c r="R382" s="55"/>
      <c r="S382" s="55"/>
      <c r="T382" s="56"/>
      <c r="U382" s="29"/>
      <c r="V382" s="29"/>
      <c r="W382" s="29"/>
      <c r="X382" s="29"/>
      <c r="Y382" s="29"/>
      <c r="Z382" s="29"/>
      <c r="AA382" s="29"/>
      <c r="AB382" s="29"/>
      <c r="AC382" s="29"/>
      <c r="AD382" s="29"/>
      <c r="AE382" s="29"/>
      <c r="AT382" s="14" t="s">
        <v>123</v>
      </c>
      <c r="AU382" s="14" t="s">
        <v>83</v>
      </c>
    </row>
    <row r="383" spans="1:65" s="2" customFormat="1" ht="24.2" customHeight="1" x14ac:dyDescent="0.2">
      <c r="A383" s="29"/>
      <c r="B383" s="136"/>
      <c r="C383" s="137">
        <v>108</v>
      </c>
      <c r="D383" s="137" t="s">
        <v>119</v>
      </c>
      <c r="E383" s="138" t="s">
        <v>556</v>
      </c>
      <c r="F383" s="139" t="s">
        <v>557</v>
      </c>
      <c r="G383" s="140" t="s">
        <v>126</v>
      </c>
      <c r="H383" s="141">
        <v>2</v>
      </c>
      <c r="I383" s="142"/>
      <c r="J383" s="143">
        <f>ROUND(I383*H383,2)</f>
        <v>0</v>
      </c>
      <c r="K383" s="139" t="s">
        <v>121</v>
      </c>
      <c r="L383" s="30"/>
      <c r="M383" s="144" t="s">
        <v>1</v>
      </c>
      <c r="N383" s="145" t="s">
        <v>38</v>
      </c>
      <c r="O383" s="55"/>
      <c r="P383" s="146">
        <f>O383*H383</f>
        <v>0</v>
      </c>
      <c r="Q383" s="146">
        <v>0</v>
      </c>
      <c r="R383" s="146">
        <f>Q383*H383</f>
        <v>0</v>
      </c>
      <c r="S383" s="146">
        <v>0</v>
      </c>
      <c r="T383" s="147">
        <f>S383*H383</f>
        <v>0</v>
      </c>
      <c r="U383" s="29"/>
      <c r="V383" s="29"/>
      <c r="W383" s="29"/>
      <c r="X383" s="29"/>
      <c r="Y383" s="29"/>
      <c r="Z383" s="29"/>
      <c r="AA383" s="29"/>
      <c r="AB383" s="29"/>
      <c r="AC383" s="29"/>
      <c r="AD383" s="29"/>
      <c r="AE383" s="29"/>
      <c r="AR383" s="148" t="s">
        <v>177</v>
      </c>
      <c r="AT383" s="148" t="s">
        <v>119</v>
      </c>
      <c r="AU383" s="148" t="s">
        <v>83</v>
      </c>
      <c r="AY383" s="14" t="s">
        <v>117</v>
      </c>
      <c r="BE383" s="149">
        <f>IF(N383="základní",J383,0)</f>
        <v>0</v>
      </c>
      <c r="BF383" s="149">
        <f>IF(N383="snížená",J383,0)</f>
        <v>0</v>
      </c>
      <c r="BG383" s="149">
        <f>IF(N383="zákl. přenesená",J383,0)</f>
        <v>0</v>
      </c>
      <c r="BH383" s="149">
        <f>IF(N383="sníž. přenesená",J383,0)</f>
        <v>0</v>
      </c>
      <c r="BI383" s="149">
        <f>IF(N383="nulová",J383,0)</f>
        <v>0</v>
      </c>
      <c r="BJ383" s="14" t="s">
        <v>81</v>
      </c>
      <c r="BK383" s="149">
        <f>ROUND(I383*H383,2)</f>
        <v>0</v>
      </c>
      <c r="BL383" s="14" t="s">
        <v>177</v>
      </c>
      <c r="BM383" s="148" t="s">
        <v>558</v>
      </c>
    </row>
    <row r="384" spans="1:65" s="2" customFormat="1" x14ac:dyDescent="0.2">
      <c r="A384" s="29"/>
      <c r="B384" s="30"/>
      <c r="C384" s="29"/>
      <c r="D384" s="150" t="s">
        <v>123</v>
      </c>
      <c r="E384" s="29"/>
      <c r="F384" s="151" t="s">
        <v>557</v>
      </c>
      <c r="G384" s="29"/>
      <c r="H384" s="29"/>
      <c r="I384" s="152"/>
      <c r="J384" s="29"/>
      <c r="K384" s="29"/>
      <c r="L384" s="30"/>
      <c r="M384" s="153"/>
      <c r="N384" s="154"/>
      <c r="O384" s="55"/>
      <c r="P384" s="55"/>
      <c r="Q384" s="55"/>
      <c r="R384" s="55"/>
      <c r="S384" s="55"/>
      <c r="T384" s="56"/>
      <c r="U384" s="29"/>
      <c r="V384" s="29"/>
      <c r="W384" s="29"/>
      <c r="X384" s="29"/>
      <c r="Y384" s="29"/>
      <c r="Z384" s="29"/>
      <c r="AA384" s="29"/>
      <c r="AB384" s="29"/>
      <c r="AC384" s="29"/>
      <c r="AD384" s="29"/>
      <c r="AE384" s="29"/>
      <c r="AT384" s="14" t="s">
        <v>123</v>
      </c>
      <c r="AU384" s="14" t="s">
        <v>83</v>
      </c>
    </row>
    <row r="385" spans="1:65" s="2" customFormat="1" ht="16.5" customHeight="1" x14ac:dyDescent="0.2">
      <c r="A385" s="29"/>
      <c r="B385" s="136"/>
      <c r="C385" s="137">
        <v>109</v>
      </c>
      <c r="D385" s="137" t="s">
        <v>119</v>
      </c>
      <c r="E385" s="138" t="s">
        <v>559</v>
      </c>
      <c r="F385" s="139" t="s">
        <v>560</v>
      </c>
      <c r="G385" s="140" t="s">
        <v>126</v>
      </c>
      <c r="H385" s="141">
        <v>1</v>
      </c>
      <c r="I385" s="142"/>
      <c r="J385" s="143">
        <f>ROUND(I385*H385,2)</f>
        <v>0</v>
      </c>
      <c r="K385" s="139" t="s">
        <v>121</v>
      </c>
      <c r="L385" s="30"/>
      <c r="M385" s="144" t="s">
        <v>1</v>
      </c>
      <c r="N385" s="145" t="s">
        <v>38</v>
      </c>
      <c r="O385" s="55"/>
      <c r="P385" s="146">
        <f>O385*H385</f>
        <v>0</v>
      </c>
      <c r="Q385" s="146">
        <v>0</v>
      </c>
      <c r="R385" s="146">
        <f>Q385*H385</f>
        <v>0</v>
      </c>
      <c r="S385" s="146">
        <v>5.9999999999999995E-4</v>
      </c>
      <c r="T385" s="147">
        <f>S385*H385</f>
        <v>5.9999999999999995E-4</v>
      </c>
      <c r="U385" s="29"/>
      <c r="V385" s="29"/>
      <c r="W385" s="29"/>
      <c r="X385" s="29"/>
      <c r="Y385" s="29"/>
      <c r="Z385" s="29"/>
      <c r="AA385" s="29"/>
      <c r="AB385" s="29"/>
      <c r="AC385" s="29"/>
      <c r="AD385" s="29"/>
      <c r="AE385" s="29"/>
      <c r="AR385" s="148" t="s">
        <v>211</v>
      </c>
      <c r="AT385" s="148" t="s">
        <v>119</v>
      </c>
      <c r="AU385" s="148" t="s">
        <v>83</v>
      </c>
      <c r="AY385" s="14" t="s">
        <v>117</v>
      </c>
      <c r="BE385" s="149">
        <f>IF(N385="základní",J385,0)</f>
        <v>0</v>
      </c>
      <c r="BF385" s="149">
        <f>IF(N385="snížená",J385,0)</f>
        <v>0</v>
      </c>
      <c r="BG385" s="149">
        <f>IF(N385="zákl. přenesená",J385,0)</f>
        <v>0</v>
      </c>
      <c r="BH385" s="149">
        <f>IF(N385="sníž. přenesená",J385,0)</f>
        <v>0</v>
      </c>
      <c r="BI385" s="149">
        <f>IF(N385="nulová",J385,0)</f>
        <v>0</v>
      </c>
      <c r="BJ385" s="14" t="s">
        <v>81</v>
      </c>
      <c r="BK385" s="149">
        <f>ROUND(I385*H385,2)</f>
        <v>0</v>
      </c>
      <c r="BL385" s="14" t="s">
        <v>211</v>
      </c>
      <c r="BM385" s="148" t="s">
        <v>561</v>
      </c>
    </row>
    <row r="386" spans="1:65" s="2" customFormat="1" x14ac:dyDescent="0.2">
      <c r="A386" s="29"/>
      <c r="B386" s="30"/>
      <c r="C386" s="29"/>
      <c r="D386" s="150" t="s">
        <v>123</v>
      </c>
      <c r="E386" s="29"/>
      <c r="F386" s="151" t="s">
        <v>562</v>
      </c>
      <c r="G386" s="29"/>
      <c r="H386" s="29"/>
      <c r="I386" s="152"/>
      <c r="J386" s="29"/>
      <c r="K386" s="29"/>
      <c r="L386" s="30"/>
      <c r="M386" s="153"/>
      <c r="N386" s="154"/>
      <c r="O386" s="55"/>
      <c r="P386" s="55"/>
      <c r="Q386" s="55"/>
      <c r="R386" s="55"/>
      <c r="S386" s="55"/>
      <c r="T386" s="56"/>
      <c r="U386" s="29"/>
      <c r="V386" s="29"/>
      <c r="W386" s="29"/>
      <c r="X386" s="29"/>
      <c r="Y386" s="29"/>
      <c r="Z386" s="29"/>
      <c r="AA386" s="29"/>
      <c r="AB386" s="29"/>
      <c r="AC386" s="29"/>
      <c r="AD386" s="29"/>
      <c r="AE386" s="29"/>
      <c r="AT386" s="14" t="s">
        <v>123</v>
      </c>
      <c r="AU386" s="14" t="s">
        <v>83</v>
      </c>
    </row>
    <row r="387" spans="1:65" s="2" customFormat="1" ht="16.5" customHeight="1" x14ac:dyDescent="0.2">
      <c r="A387" s="29"/>
      <c r="B387" s="136"/>
      <c r="C387" s="137">
        <v>110</v>
      </c>
      <c r="D387" s="137" t="s">
        <v>119</v>
      </c>
      <c r="E387" s="138" t="s">
        <v>563</v>
      </c>
      <c r="F387" s="139" t="s">
        <v>564</v>
      </c>
      <c r="G387" s="140" t="s">
        <v>126</v>
      </c>
      <c r="H387" s="141">
        <v>1</v>
      </c>
      <c r="I387" s="142"/>
      <c r="J387" s="143">
        <f>ROUND(I387*H387,2)</f>
        <v>0</v>
      </c>
      <c r="K387" s="139" t="s">
        <v>121</v>
      </c>
      <c r="L387" s="30"/>
      <c r="M387" s="144" t="s">
        <v>1</v>
      </c>
      <c r="N387" s="145" t="s">
        <v>38</v>
      </c>
      <c r="O387" s="55"/>
      <c r="P387" s="146">
        <f>O387*H387</f>
        <v>0</v>
      </c>
      <c r="Q387" s="146">
        <v>0</v>
      </c>
      <c r="R387" s="146">
        <f>Q387*H387</f>
        <v>0</v>
      </c>
      <c r="S387" s="146">
        <v>0</v>
      </c>
      <c r="T387" s="147">
        <f>S387*H387</f>
        <v>0</v>
      </c>
      <c r="U387" s="29"/>
      <c r="V387" s="29"/>
      <c r="W387" s="29"/>
      <c r="X387" s="29"/>
      <c r="Y387" s="29"/>
      <c r="Z387" s="29"/>
      <c r="AA387" s="29"/>
      <c r="AB387" s="29"/>
      <c r="AC387" s="29"/>
      <c r="AD387" s="29"/>
      <c r="AE387" s="29"/>
      <c r="AR387" s="148" t="s">
        <v>177</v>
      </c>
      <c r="AT387" s="148" t="s">
        <v>119</v>
      </c>
      <c r="AU387" s="148" t="s">
        <v>83</v>
      </c>
      <c r="AY387" s="14" t="s">
        <v>117</v>
      </c>
      <c r="BE387" s="149">
        <f>IF(N387="základní",J387,0)</f>
        <v>0</v>
      </c>
      <c r="BF387" s="149">
        <f>IF(N387="snížená",J387,0)</f>
        <v>0</v>
      </c>
      <c r="BG387" s="149">
        <f>IF(N387="zákl. přenesená",J387,0)</f>
        <v>0</v>
      </c>
      <c r="BH387" s="149">
        <f>IF(N387="sníž. přenesená",J387,0)</f>
        <v>0</v>
      </c>
      <c r="BI387" s="149">
        <f>IF(N387="nulová",J387,0)</f>
        <v>0</v>
      </c>
      <c r="BJ387" s="14" t="s">
        <v>81</v>
      </c>
      <c r="BK387" s="149">
        <f>ROUND(I387*H387,2)</f>
        <v>0</v>
      </c>
      <c r="BL387" s="14" t="s">
        <v>177</v>
      </c>
      <c r="BM387" s="148" t="s">
        <v>565</v>
      </c>
    </row>
    <row r="388" spans="1:65" s="2" customFormat="1" ht="29.25" x14ac:dyDescent="0.2">
      <c r="A388" s="29"/>
      <c r="B388" s="30"/>
      <c r="C388" s="29"/>
      <c r="D388" s="150" t="s">
        <v>123</v>
      </c>
      <c r="E388" s="29"/>
      <c r="F388" s="151" t="s">
        <v>566</v>
      </c>
      <c r="G388" s="29"/>
      <c r="H388" s="29"/>
      <c r="I388" s="152"/>
      <c r="J388" s="29"/>
      <c r="K388" s="29"/>
      <c r="L388" s="30"/>
      <c r="M388" s="153"/>
      <c r="N388" s="154"/>
      <c r="O388" s="55"/>
      <c r="P388" s="55"/>
      <c r="Q388" s="55"/>
      <c r="R388" s="55"/>
      <c r="S388" s="55"/>
      <c r="T388" s="56"/>
      <c r="U388" s="29"/>
      <c r="V388" s="29"/>
      <c r="W388" s="29"/>
      <c r="X388" s="29"/>
      <c r="Y388" s="29"/>
      <c r="Z388" s="29"/>
      <c r="AA388" s="29"/>
      <c r="AB388" s="29"/>
      <c r="AC388" s="29"/>
      <c r="AD388" s="29"/>
      <c r="AE388" s="29"/>
      <c r="AT388" s="14" t="s">
        <v>123</v>
      </c>
      <c r="AU388" s="14" t="s">
        <v>83</v>
      </c>
    </row>
    <row r="389" spans="1:65" s="2" customFormat="1" ht="16.5" customHeight="1" x14ac:dyDescent="0.2">
      <c r="A389" s="29"/>
      <c r="B389" s="136"/>
      <c r="C389" s="137">
        <v>111</v>
      </c>
      <c r="D389" s="137" t="s">
        <v>119</v>
      </c>
      <c r="E389" s="138" t="s">
        <v>567</v>
      </c>
      <c r="F389" s="139" t="s">
        <v>568</v>
      </c>
      <c r="G389" s="140" t="s">
        <v>126</v>
      </c>
      <c r="H389" s="141">
        <v>1</v>
      </c>
      <c r="I389" s="142"/>
      <c r="J389" s="143">
        <f>ROUND(I389*H389,2)</f>
        <v>0</v>
      </c>
      <c r="K389" s="139" t="s">
        <v>121</v>
      </c>
      <c r="L389" s="30"/>
      <c r="M389" s="144" t="s">
        <v>1</v>
      </c>
      <c r="N389" s="145" t="s">
        <v>38</v>
      </c>
      <c r="O389" s="55"/>
      <c r="P389" s="146">
        <f>O389*H389</f>
        <v>0</v>
      </c>
      <c r="Q389" s="146">
        <v>0</v>
      </c>
      <c r="R389" s="146">
        <f>Q389*H389</f>
        <v>0</v>
      </c>
      <c r="S389" s="146">
        <v>0</v>
      </c>
      <c r="T389" s="147">
        <f>S389*H389</f>
        <v>0</v>
      </c>
      <c r="U389" s="29"/>
      <c r="V389" s="29"/>
      <c r="W389" s="29"/>
      <c r="X389" s="29"/>
      <c r="Y389" s="29"/>
      <c r="Z389" s="29"/>
      <c r="AA389" s="29"/>
      <c r="AB389" s="29"/>
      <c r="AC389" s="29"/>
      <c r="AD389" s="29"/>
      <c r="AE389" s="29"/>
      <c r="AR389" s="148" t="s">
        <v>177</v>
      </c>
      <c r="AT389" s="148" t="s">
        <v>119</v>
      </c>
      <c r="AU389" s="148" t="s">
        <v>83</v>
      </c>
      <c r="AY389" s="14" t="s">
        <v>117</v>
      </c>
      <c r="BE389" s="149">
        <f>IF(N389="základní",J389,0)</f>
        <v>0</v>
      </c>
      <c r="BF389" s="149">
        <f>IF(N389="snížená",J389,0)</f>
        <v>0</v>
      </c>
      <c r="BG389" s="149">
        <f>IF(N389="zákl. přenesená",J389,0)</f>
        <v>0</v>
      </c>
      <c r="BH389" s="149">
        <f>IF(N389="sníž. přenesená",J389,0)</f>
        <v>0</v>
      </c>
      <c r="BI389" s="149">
        <f>IF(N389="nulová",J389,0)</f>
        <v>0</v>
      </c>
      <c r="BJ389" s="14" t="s">
        <v>81</v>
      </c>
      <c r="BK389" s="149">
        <f>ROUND(I389*H389,2)</f>
        <v>0</v>
      </c>
      <c r="BL389" s="14" t="s">
        <v>177</v>
      </c>
      <c r="BM389" s="148" t="s">
        <v>569</v>
      </c>
    </row>
    <row r="390" spans="1:65" s="2" customFormat="1" x14ac:dyDescent="0.2">
      <c r="A390" s="29"/>
      <c r="B390" s="30"/>
      <c r="C390" s="29"/>
      <c r="D390" s="150" t="s">
        <v>123</v>
      </c>
      <c r="E390" s="29"/>
      <c r="F390" s="151" t="s">
        <v>570</v>
      </c>
      <c r="G390" s="29"/>
      <c r="H390" s="29"/>
      <c r="I390" s="152"/>
      <c r="J390" s="29"/>
      <c r="K390" s="29"/>
      <c r="L390" s="30"/>
      <c r="M390" s="153"/>
      <c r="N390" s="154"/>
      <c r="O390" s="55"/>
      <c r="P390" s="55"/>
      <c r="Q390" s="55"/>
      <c r="R390" s="55"/>
      <c r="S390" s="55"/>
      <c r="T390" s="56"/>
      <c r="U390" s="29"/>
      <c r="V390" s="29"/>
      <c r="W390" s="29"/>
      <c r="X390" s="29"/>
      <c r="Y390" s="29"/>
      <c r="Z390" s="29"/>
      <c r="AA390" s="29"/>
      <c r="AB390" s="29"/>
      <c r="AC390" s="29"/>
      <c r="AD390" s="29"/>
      <c r="AE390" s="29"/>
      <c r="AT390" s="14" t="s">
        <v>123</v>
      </c>
      <c r="AU390" s="14" t="s">
        <v>83</v>
      </c>
    </row>
    <row r="391" spans="1:65" s="2" customFormat="1" ht="24.2" customHeight="1" x14ac:dyDescent="0.2">
      <c r="A391" s="29"/>
      <c r="B391" s="136"/>
      <c r="C391" s="156">
        <v>112</v>
      </c>
      <c r="D391" s="156" t="s">
        <v>249</v>
      </c>
      <c r="E391" s="157" t="s">
        <v>571</v>
      </c>
      <c r="F391" s="158" t="s">
        <v>572</v>
      </c>
      <c r="G391" s="159" t="s">
        <v>214</v>
      </c>
      <c r="H391" s="160">
        <v>40</v>
      </c>
      <c r="I391" s="161"/>
      <c r="J391" s="162">
        <f>ROUND(I391*H391,2)</f>
        <v>0</v>
      </c>
      <c r="K391" s="158" t="s">
        <v>121</v>
      </c>
      <c r="L391" s="163"/>
      <c r="M391" s="164" t="s">
        <v>1</v>
      </c>
      <c r="N391" s="165" t="s">
        <v>38</v>
      </c>
      <c r="O391" s="55"/>
      <c r="P391" s="146">
        <f>O391*H391</f>
        <v>0</v>
      </c>
      <c r="Q391" s="146">
        <v>4.0000000000000003E-5</v>
      </c>
      <c r="R391" s="146">
        <f>Q391*H391</f>
        <v>1.6000000000000001E-3</v>
      </c>
      <c r="S391" s="146">
        <v>0</v>
      </c>
      <c r="T391" s="147">
        <f>S391*H391</f>
        <v>0</v>
      </c>
      <c r="U391" s="29"/>
      <c r="V391" s="29"/>
      <c r="W391" s="29"/>
      <c r="X391" s="29"/>
      <c r="Y391" s="29"/>
      <c r="Z391" s="29"/>
      <c r="AA391" s="29"/>
      <c r="AB391" s="29"/>
      <c r="AC391" s="29"/>
      <c r="AD391" s="29"/>
      <c r="AE391" s="29"/>
      <c r="AR391" s="148" t="s">
        <v>252</v>
      </c>
      <c r="AT391" s="148" t="s">
        <v>249</v>
      </c>
      <c r="AU391" s="148" t="s">
        <v>83</v>
      </c>
      <c r="AY391" s="14" t="s">
        <v>117</v>
      </c>
      <c r="BE391" s="149">
        <f>IF(N391="základní",J391,0)</f>
        <v>0</v>
      </c>
      <c r="BF391" s="149">
        <f>IF(N391="snížená",J391,0)</f>
        <v>0</v>
      </c>
      <c r="BG391" s="149">
        <f>IF(N391="zákl. přenesená",J391,0)</f>
        <v>0</v>
      </c>
      <c r="BH391" s="149">
        <f>IF(N391="sníž. přenesená",J391,0)</f>
        <v>0</v>
      </c>
      <c r="BI391" s="149">
        <f>IF(N391="nulová",J391,0)</f>
        <v>0</v>
      </c>
      <c r="BJ391" s="14" t="s">
        <v>81</v>
      </c>
      <c r="BK391" s="149">
        <f>ROUND(I391*H391,2)</f>
        <v>0</v>
      </c>
      <c r="BL391" s="14" t="s">
        <v>252</v>
      </c>
      <c r="BM391" s="148" t="s">
        <v>573</v>
      </c>
    </row>
    <row r="392" spans="1:65" s="2" customFormat="1" ht="19.5" x14ac:dyDescent="0.2">
      <c r="A392" s="29"/>
      <c r="B392" s="30"/>
      <c r="C392" s="29"/>
      <c r="D392" s="150" t="s">
        <v>123</v>
      </c>
      <c r="E392" s="29"/>
      <c r="F392" s="151" t="s">
        <v>572</v>
      </c>
      <c r="G392" s="29"/>
      <c r="H392" s="29"/>
      <c r="I392" s="152"/>
      <c r="J392" s="29"/>
      <c r="K392" s="29"/>
      <c r="L392" s="30"/>
      <c r="M392" s="153"/>
      <c r="N392" s="154"/>
      <c r="O392" s="55"/>
      <c r="P392" s="55"/>
      <c r="Q392" s="55"/>
      <c r="R392" s="55"/>
      <c r="S392" s="55"/>
      <c r="T392" s="56"/>
      <c r="U392" s="29"/>
      <c r="V392" s="29"/>
      <c r="W392" s="29"/>
      <c r="X392" s="29"/>
      <c r="Y392" s="29"/>
      <c r="Z392" s="29"/>
      <c r="AA392" s="29"/>
      <c r="AB392" s="29"/>
      <c r="AC392" s="29"/>
      <c r="AD392" s="29"/>
      <c r="AE392" s="29"/>
      <c r="AT392" s="14" t="s">
        <v>123</v>
      </c>
      <c r="AU392" s="14" t="s">
        <v>83</v>
      </c>
    </row>
    <row r="393" spans="1:65" s="2" customFormat="1" ht="16.5" customHeight="1" x14ac:dyDescent="0.2">
      <c r="A393" s="29"/>
      <c r="B393" s="136"/>
      <c r="C393" s="137">
        <v>113</v>
      </c>
      <c r="D393" s="137" t="s">
        <v>119</v>
      </c>
      <c r="E393" s="138" t="s">
        <v>574</v>
      </c>
      <c r="F393" s="139" t="s">
        <v>575</v>
      </c>
      <c r="G393" s="140" t="s">
        <v>214</v>
      </c>
      <c r="H393" s="141">
        <v>40</v>
      </c>
      <c r="I393" s="142"/>
      <c r="J393" s="143">
        <f>ROUND(I393*H393,2)</f>
        <v>0</v>
      </c>
      <c r="K393" s="139" t="s">
        <v>121</v>
      </c>
      <c r="L393" s="30"/>
      <c r="M393" s="144" t="s">
        <v>1</v>
      </c>
      <c r="N393" s="145" t="s">
        <v>38</v>
      </c>
      <c r="O393" s="55"/>
      <c r="P393" s="146">
        <f>O393*H393</f>
        <v>0</v>
      </c>
      <c r="Q393" s="146">
        <v>0</v>
      </c>
      <c r="R393" s="146">
        <f>Q393*H393</f>
        <v>0</v>
      </c>
      <c r="S393" s="146">
        <v>0</v>
      </c>
      <c r="T393" s="147">
        <f>S393*H393</f>
        <v>0</v>
      </c>
      <c r="U393" s="29"/>
      <c r="V393" s="29"/>
      <c r="W393" s="29"/>
      <c r="X393" s="29"/>
      <c r="Y393" s="29"/>
      <c r="Z393" s="29"/>
      <c r="AA393" s="29"/>
      <c r="AB393" s="29"/>
      <c r="AC393" s="29"/>
      <c r="AD393" s="29"/>
      <c r="AE393" s="29"/>
      <c r="AR393" s="148" t="s">
        <v>177</v>
      </c>
      <c r="AT393" s="148" t="s">
        <v>119</v>
      </c>
      <c r="AU393" s="148" t="s">
        <v>83</v>
      </c>
      <c r="AY393" s="14" t="s">
        <v>117</v>
      </c>
      <c r="BE393" s="149">
        <f>IF(N393="základní",J393,0)</f>
        <v>0</v>
      </c>
      <c r="BF393" s="149">
        <f>IF(N393="snížená",J393,0)</f>
        <v>0</v>
      </c>
      <c r="BG393" s="149">
        <f>IF(N393="zákl. přenesená",J393,0)</f>
        <v>0</v>
      </c>
      <c r="BH393" s="149">
        <f>IF(N393="sníž. přenesená",J393,0)</f>
        <v>0</v>
      </c>
      <c r="BI393" s="149">
        <f>IF(N393="nulová",J393,0)</f>
        <v>0</v>
      </c>
      <c r="BJ393" s="14" t="s">
        <v>81</v>
      </c>
      <c r="BK393" s="149">
        <f>ROUND(I393*H393,2)</f>
        <v>0</v>
      </c>
      <c r="BL393" s="14" t="s">
        <v>177</v>
      </c>
      <c r="BM393" s="148" t="s">
        <v>576</v>
      </c>
    </row>
    <row r="394" spans="1:65" s="2" customFormat="1" ht="48.75" x14ac:dyDescent="0.2">
      <c r="A394" s="29"/>
      <c r="B394" s="30"/>
      <c r="C394" s="29"/>
      <c r="D394" s="150" t="s">
        <v>123</v>
      </c>
      <c r="E394" s="29"/>
      <c r="F394" s="151" t="s">
        <v>577</v>
      </c>
      <c r="G394" s="29"/>
      <c r="H394" s="29"/>
      <c r="I394" s="152"/>
      <c r="J394" s="29"/>
      <c r="K394" s="29"/>
      <c r="L394" s="30"/>
      <c r="M394" s="153"/>
      <c r="N394" s="154"/>
      <c r="O394" s="55"/>
      <c r="P394" s="55"/>
      <c r="Q394" s="55"/>
      <c r="R394" s="55"/>
      <c r="S394" s="55"/>
      <c r="T394" s="56"/>
      <c r="U394" s="29"/>
      <c r="V394" s="29"/>
      <c r="W394" s="29"/>
      <c r="X394" s="29"/>
      <c r="Y394" s="29"/>
      <c r="Z394" s="29"/>
      <c r="AA394" s="29"/>
      <c r="AB394" s="29"/>
      <c r="AC394" s="29"/>
      <c r="AD394" s="29"/>
      <c r="AE394" s="29"/>
      <c r="AT394" s="14" t="s">
        <v>123</v>
      </c>
      <c r="AU394" s="14" t="s">
        <v>83</v>
      </c>
    </row>
    <row r="395" spans="1:65" s="2" customFormat="1" ht="21.75" customHeight="1" x14ac:dyDescent="0.2">
      <c r="A395" s="29"/>
      <c r="B395" s="136"/>
      <c r="C395" s="137">
        <v>114</v>
      </c>
      <c r="D395" s="137" t="s">
        <v>119</v>
      </c>
      <c r="E395" s="138" t="s">
        <v>578</v>
      </c>
      <c r="F395" s="139" t="s">
        <v>579</v>
      </c>
      <c r="G395" s="140" t="s">
        <v>126</v>
      </c>
      <c r="H395" s="141">
        <v>1</v>
      </c>
      <c r="I395" s="142"/>
      <c r="J395" s="143">
        <f>ROUND(I395*H395,2)</f>
        <v>0</v>
      </c>
      <c r="K395" s="139" t="s">
        <v>121</v>
      </c>
      <c r="L395" s="30"/>
      <c r="M395" s="144" t="s">
        <v>1</v>
      </c>
      <c r="N395" s="145" t="s">
        <v>38</v>
      </c>
      <c r="O395" s="55"/>
      <c r="P395" s="146">
        <f>O395*H395</f>
        <v>0</v>
      </c>
      <c r="Q395" s="146">
        <v>0</v>
      </c>
      <c r="R395" s="146">
        <f>Q395*H395</f>
        <v>0</v>
      </c>
      <c r="S395" s="146">
        <v>0</v>
      </c>
      <c r="T395" s="147">
        <f>S395*H395</f>
        <v>0</v>
      </c>
      <c r="U395" s="29"/>
      <c r="V395" s="29"/>
      <c r="W395" s="29"/>
      <c r="X395" s="29"/>
      <c r="Y395" s="29"/>
      <c r="Z395" s="29"/>
      <c r="AA395" s="29"/>
      <c r="AB395" s="29"/>
      <c r="AC395" s="29"/>
      <c r="AD395" s="29"/>
      <c r="AE395" s="29"/>
      <c r="AR395" s="148" t="s">
        <v>211</v>
      </c>
      <c r="AT395" s="148" t="s">
        <v>119</v>
      </c>
      <c r="AU395" s="148" t="s">
        <v>83</v>
      </c>
      <c r="AY395" s="14" t="s">
        <v>117</v>
      </c>
      <c r="BE395" s="149">
        <f>IF(N395="základní",J395,0)</f>
        <v>0</v>
      </c>
      <c r="BF395" s="149">
        <f>IF(N395="snížená",J395,0)</f>
        <v>0</v>
      </c>
      <c r="BG395" s="149">
        <f>IF(N395="zákl. přenesená",J395,0)</f>
        <v>0</v>
      </c>
      <c r="BH395" s="149">
        <f>IF(N395="sníž. přenesená",J395,0)</f>
        <v>0</v>
      </c>
      <c r="BI395" s="149">
        <f>IF(N395="nulová",J395,0)</f>
        <v>0</v>
      </c>
      <c r="BJ395" s="14" t="s">
        <v>81</v>
      </c>
      <c r="BK395" s="149">
        <f>ROUND(I395*H395,2)</f>
        <v>0</v>
      </c>
      <c r="BL395" s="14" t="s">
        <v>211</v>
      </c>
      <c r="BM395" s="148" t="s">
        <v>580</v>
      </c>
    </row>
    <row r="396" spans="1:65" s="2" customFormat="1" ht="19.5" x14ac:dyDescent="0.2">
      <c r="A396" s="29"/>
      <c r="B396" s="30"/>
      <c r="C396" s="29"/>
      <c r="D396" s="150" t="s">
        <v>123</v>
      </c>
      <c r="E396" s="29"/>
      <c r="F396" s="151" t="s">
        <v>581</v>
      </c>
      <c r="G396" s="29"/>
      <c r="H396" s="29"/>
      <c r="I396" s="152"/>
      <c r="J396" s="29"/>
      <c r="K396" s="29"/>
      <c r="L396" s="30"/>
      <c r="M396" s="153"/>
      <c r="N396" s="154"/>
      <c r="O396" s="55"/>
      <c r="P396" s="55"/>
      <c r="Q396" s="55"/>
      <c r="R396" s="55"/>
      <c r="S396" s="55"/>
      <c r="T396" s="56"/>
      <c r="U396" s="29"/>
      <c r="V396" s="29"/>
      <c r="W396" s="29"/>
      <c r="X396" s="29"/>
      <c r="Y396" s="29"/>
      <c r="Z396" s="29"/>
      <c r="AA396" s="29"/>
      <c r="AB396" s="29"/>
      <c r="AC396" s="29"/>
      <c r="AD396" s="29"/>
      <c r="AE396" s="29"/>
      <c r="AT396" s="14" t="s">
        <v>123</v>
      </c>
      <c r="AU396" s="14" t="s">
        <v>83</v>
      </c>
    </row>
    <row r="397" spans="1:65" s="12" customFormat="1" ht="25.9" customHeight="1" x14ac:dyDescent="0.2">
      <c r="B397" s="123"/>
      <c r="D397" s="124" t="s">
        <v>72</v>
      </c>
      <c r="E397" s="125" t="s">
        <v>582</v>
      </c>
      <c r="F397" s="125" t="s">
        <v>583</v>
      </c>
      <c r="I397" s="126"/>
      <c r="J397" s="127">
        <f>BK397</f>
        <v>0</v>
      </c>
      <c r="L397" s="123"/>
      <c r="M397" s="128"/>
      <c r="N397" s="129"/>
      <c r="O397" s="129"/>
      <c r="P397" s="130">
        <f>SUM(P398:P414)</f>
        <v>0</v>
      </c>
      <c r="Q397" s="129"/>
      <c r="R397" s="130">
        <f>SUM(R398:R414)</f>
        <v>0</v>
      </c>
      <c r="S397" s="129"/>
      <c r="T397" s="131">
        <f>SUM(T398:T414)</f>
        <v>0</v>
      </c>
      <c r="AR397" s="124" t="s">
        <v>122</v>
      </c>
      <c r="AT397" s="132" t="s">
        <v>72</v>
      </c>
      <c r="AU397" s="132" t="s">
        <v>73</v>
      </c>
      <c r="AY397" s="124" t="s">
        <v>117</v>
      </c>
      <c r="BK397" s="133">
        <f>SUM(BK398:BK414)</f>
        <v>0</v>
      </c>
    </row>
    <row r="398" spans="1:65" s="2" customFormat="1" ht="27" customHeight="1" x14ac:dyDescent="0.2">
      <c r="A398" s="29"/>
      <c r="B398" s="136"/>
      <c r="C398" s="137">
        <v>115</v>
      </c>
      <c r="D398" s="137" t="s">
        <v>119</v>
      </c>
      <c r="E398" s="138" t="s">
        <v>584</v>
      </c>
      <c r="F398" s="139" t="s">
        <v>612</v>
      </c>
      <c r="G398" s="140" t="s">
        <v>126</v>
      </c>
      <c r="H398" s="141">
        <v>1</v>
      </c>
      <c r="I398" s="142"/>
      <c r="J398" s="143">
        <f>ROUND(I398*H398,2)</f>
        <v>0</v>
      </c>
      <c r="K398" s="139" t="s">
        <v>131</v>
      </c>
      <c r="L398" s="30"/>
      <c r="M398" s="144" t="s">
        <v>1</v>
      </c>
      <c r="N398" s="145" t="s">
        <v>38</v>
      </c>
      <c r="O398" s="55"/>
      <c r="P398" s="146">
        <f>O398*H398</f>
        <v>0</v>
      </c>
      <c r="Q398" s="146">
        <v>0</v>
      </c>
      <c r="R398" s="146">
        <f>Q398*H398</f>
        <v>0</v>
      </c>
      <c r="S398" s="146">
        <v>0</v>
      </c>
      <c r="T398" s="147">
        <f>S398*H398</f>
        <v>0</v>
      </c>
      <c r="U398" s="29"/>
      <c r="V398" s="29"/>
      <c r="W398" s="29"/>
      <c r="X398" s="29"/>
      <c r="Y398" s="29"/>
      <c r="Z398" s="29"/>
      <c r="AA398" s="29"/>
      <c r="AB398" s="29"/>
      <c r="AC398" s="29"/>
      <c r="AD398" s="29"/>
      <c r="AE398" s="29"/>
      <c r="AR398" s="148" t="s">
        <v>585</v>
      </c>
      <c r="AT398" s="148" t="s">
        <v>119</v>
      </c>
      <c r="AU398" s="148" t="s">
        <v>81</v>
      </c>
      <c r="AY398" s="14" t="s">
        <v>117</v>
      </c>
      <c r="BE398" s="149">
        <f>IF(N398="základní",J398,0)</f>
        <v>0</v>
      </c>
      <c r="BF398" s="149">
        <f>IF(N398="snížená",J398,0)</f>
        <v>0</v>
      </c>
      <c r="BG398" s="149">
        <f>IF(N398="zákl. přenesená",J398,0)</f>
        <v>0</v>
      </c>
      <c r="BH398" s="149">
        <f>IF(N398="sníž. přenesená",J398,0)</f>
        <v>0</v>
      </c>
      <c r="BI398" s="149">
        <f>IF(N398="nulová",J398,0)</f>
        <v>0</v>
      </c>
      <c r="BJ398" s="14" t="s">
        <v>81</v>
      </c>
      <c r="BK398" s="149">
        <f>ROUND(I398*H398,2)</f>
        <v>0</v>
      </c>
      <c r="BL398" s="14" t="s">
        <v>585</v>
      </c>
      <c r="BM398" s="148" t="s">
        <v>586</v>
      </c>
    </row>
    <row r="399" spans="1:65" s="2" customFormat="1" ht="39" x14ac:dyDescent="0.2">
      <c r="A399" s="29"/>
      <c r="B399" s="30"/>
      <c r="C399" s="29"/>
      <c r="D399" s="150" t="s">
        <v>123</v>
      </c>
      <c r="E399" s="29"/>
      <c r="F399" s="151" t="s">
        <v>587</v>
      </c>
      <c r="G399" s="29"/>
      <c r="H399" s="29"/>
      <c r="I399" s="152"/>
      <c r="J399" s="29"/>
      <c r="K399" s="29"/>
      <c r="L399" s="30"/>
      <c r="M399" s="153"/>
      <c r="N399" s="154"/>
      <c r="O399" s="55"/>
      <c r="P399" s="55"/>
      <c r="Q399" s="55"/>
      <c r="R399" s="55"/>
      <c r="S399" s="55"/>
      <c r="T399" s="56"/>
      <c r="U399" s="29"/>
      <c r="V399" s="29"/>
      <c r="W399" s="29"/>
      <c r="X399" s="29"/>
      <c r="Y399" s="29"/>
      <c r="Z399" s="29"/>
      <c r="AA399" s="29"/>
      <c r="AB399" s="29"/>
      <c r="AC399" s="29"/>
      <c r="AD399" s="29"/>
      <c r="AE399" s="29"/>
      <c r="AT399" s="14" t="s">
        <v>123</v>
      </c>
      <c r="AU399" s="14" t="s">
        <v>81</v>
      </c>
    </row>
    <row r="400" spans="1:65" s="2" customFormat="1" ht="39" x14ac:dyDescent="0.2">
      <c r="A400" s="29"/>
      <c r="B400" s="30"/>
      <c r="C400" s="29"/>
      <c r="D400" s="150" t="s">
        <v>142</v>
      </c>
      <c r="E400" s="29"/>
      <c r="F400" s="155" t="s">
        <v>588</v>
      </c>
      <c r="G400" s="29"/>
      <c r="H400" s="29"/>
      <c r="I400" s="152"/>
      <c r="J400" s="29"/>
      <c r="K400" s="29"/>
      <c r="L400" s="30"/>
      <c r="M400" s="153"/>
      <c r="N400" s="154"/>
      <c r="O400" s="55"/>
      <c r="P400" s="55"/>
      <c r="Q400" s="55"/>
      <c r="R400" s="55"/>
      <c r="S400" s="55"/>
      <c r="T400" s="56"/>
      <c r="U400" s="29"/>
      <c r="V400" s="29"/>
      <c r="W400" s="29"/>
      <c r="X400" s="29"/>
      <c r="Y400" s="29"/>
      <c r="Z400" s="29"/>
      <c r="AA400" s="29"/>
      <c r="AB400" s="29"/>
      <c r="AC400" s="29"/>
      <c r="AD400" s="29"/>
      <c r="AE400" s="29"/>
      <c r="AT400" s="14" t="s">
        <v>142</v>
      </c>
      <c r="AU400" s="14" t="s">
        <v>81</v>
      </c>
    </row>
    <row r="401" spans="1:65" s="2" customFormat="1" ht="24.2" customHeight="1" x14ac:dyDescent="0.2">
      <c r="A401" s="29"/>
      <c r="B401" s="136"/>
      <c r="C401" s="137">
        <v>116</v>
      </c>
      <c r="D401" s="137" t="s">
        <v>119</v>
      </c>
      <c r="E401" s="138" t="s">
        <v>589</v>
      </c>
      <c r="F401" s="139" t="s">
        <v>590</v>
      </c>
      <c r="G401" s="140" t="s">
        <v>126</v>
      </c>
      <c r="H401" s="141">
        <v>3</v>
      </c>
      <c r="I401" s="142"/>
      <c r="J401" s="143">
        <f>ROUND(I401*H401,2)</f>
        <v>0</v>
      </c>
      <c r="K401" s="139" t="s">
        <v>131</v>
      </c>
      <c r="L401" s="30"/>
      <c r="M401" s="144" t="s">
        <v>1</v>
      </c>
      <c r="N401" s="145" t="s">
        <v>38</v>
      </c>
      <c r="O401" s="55"/>
      <c r="P401" s="146">
        <f>O401*H401</f>
        <v>0</v>
      </c>
      <c r="Q401" s="146">
        <v>0</v>
      </c>
      <c r="R401" s="146">
        <f>Q401*H401</f>
        <v>0</v>
      </c>
      <c r="S401" s="146">
        <v>0</v>
      </c>
      <c r="T401" s="147">
        <f>S401*H401</f>
        <v>0</v>
      </c>
      <c r="U401" s="29"/>
      <c r="V401" s="29"/>
      <c r="W401" s="29"/>
      <c r="X401" s="29"/>
      <c r="Y401" s="29"/>
      <c r="Z401" s="29"/>
      <c r="AA401" s="29"/>
      <c r="AB401" s="29"/>
      <c r="AC401" s="29"/>
      <c r="AD401" s="29"/>
      <c r="AE401" s="29"/>
      <c r="AR401" s="148" t="s">
        <v>211</v>
      </c>
      <c r="AT401" s="148" t="s">
        <v>119</v>
      </c>
      <c r="AU401" s="148" t="s">
        <v>81</v>
      </c>
      <c r="AY401" s="14" t="s">
        <v>117</v>
      </c>
      <c r="BE401" s="149">
        <f>IF(N401="základní",J401,0)</f>
        <v>0</v>
      </c>
      <c r="BF401" s="149">
        <f>IF(N401="snížená",J401,0)</f>
        <v>0</v>
      </c>
      <c r="BG401" s="149">
        <f>IF(N401="zákl. přenesená",J401,0)</f>
        <v>0</v>
      </c>
      <c r="BH401" s="149">
        <f>IF(N401="sníž. přenesená",J401,0)</f>
        <v>0</v>
      </c>
      <c r="BI401" s="149">
        <f>IF(N401="nulová",J401,0)</f>
        <v>0</v>
      </c>
      <c r="BJ401" s="14" t="s">
        <v>81</v>
      </c>
      <c r="BK401" s="149">
        <f>ROUND(I401*H401,2)</f>
        <v>0</v>
      </c>
      <c r="BL401" s="14" t="s">
        <v>211</v>
      </c>
      <c r="BM401" s="148" t="s">
        <v>591</v>
      </c>
    </row>
    <row r="402" spans="1:65" s="2" customFormat="1" x14ac:dyDescent="0.2">
      <c r="A402" s="29"/>
      <c r="B402" s="30"/>
      <c r="C402" s="29"/>
      <c r="D402" s="150" t="s">
        <v>123</v>
      </c>
      <c r="E402" s="29"/>
      <c r="F402" s="151" t="s">
        <v>590</v>
      </c>
      <c r="G402" s="29"/>
      <c r="H402" s="29"/>
      <c r="I402" s="152"/>
      <c r="J402" s="29"/>
      <c r="K402" s="29"/>
      <c r="L402" s="30"/>
      <c r="M402" s="153"/>
      <c r="N402" s="154"/>
      <c r="O402" s="55"/>
      <c r="P402" s="55"/>
      <c r="Q402" s="55"/>
      <c r="R402" s="55"/>
      <c r="S402" s="55"/>
      <c r="T402" s="56"/>
      <c r="U402" s="29"/>
      <c r="V402" s="29"/>
      <c r="W402" s="29"/>
      <c r="X402" s="29"/>
      <c r="Y402" s="29"/>
      <c r="Z402" s="29"/>
      <c r="AA402" s="29"/>
      <c r="AB402" s="29"/>
      <c r="AC402" s="29"/>
      <c r="AD402" s="29"/>
      <c r="AE402" s="29"/>
      <c r="AT402" s="14" t="s">
        <v>123</v>
      </c>
      <c r="AU402" s="14" t="s">
        <v>81</v>
      </c>
    </row>
    <row r="403" spans="1:65" s="2" customFormat="1" ht="19.5" x14ac:dyDescent="0.2">
      <c r="A403" s="29"/>
      <c r="B403" s="30"/>
      <c r="C403" s="29"/>
      <c r="D403" s="150" t="s">
        <v>142</v>
      </c>
      <c r="E403" s="29"/>
      <c r="F403" s="155" t="s">
        <v>592</v>
      </c>
      <c r="G403" s="29"/>
      <c r="H403" s="29"/>
      <c r="I403" s="152"/>
      <c r="J403" s="29"/>
      <c r="K403" s="29"/>
      <c r="L403" s="30"/>
      <c r="M403" s="153"/>
      <c r="N403" s="154"/>
      <c r="O403" s="55"/>
      <c r="P403" s="55"/>
      <c r="Q403" s="55"/>
      <c r="R403" s="55"/>
      <c r="S403" s="55"/>
      <c r="T403" s="56"/>
      <c r="U403" s="29"/>
      <c r="V403" s="29"/>
      <c r="W403" s="29"/>
      <c r="X403" s="29"/>
      <c r="Y403" s="29"/>
      <c r="Z403" s="29"/>
      <c r="AA403" s="29"/>
      <c r="AB403" s="29"/>
      <c r="AC403" s="29"/>
      <c r="AD403" s="29"/>
      <c r="AE403" s="29"/>
      <c r="AT403" s="14" t="s">
        <v>142</v>
      </c>
      <c r="AU403" s="14" t="s">
        <v>81</v>
      </c>
    </row>
    <row r="404" spans="1:65" s="2" customFormat="1" ht="16.5" customHeight="1" x14ac:dyDescent="0.2">
      <c r="A404" s="29"/>
      <c r="B404" s="136"/>
      <c r="C404" s="137">
        <v>117</v>
      </c>
      <c r="D404" s="137" t="s">
        <v>119</v>
      </c>
      <c r="E404" s="138" t="s">
        <v>593</v>
      </c>
      <c r="F404" s="139" t="s">
        <v>594</v>
      </c>
      <c r="G404" s="140" t="s">
        <v>595</v>
      </c>
      <c r="H404" s="141">
        <v>64</v>
      </c>
      <c r="I404" s="142"/>
      <c r="J404" s="143">
        <f>ROUND(I404*H404,2)</f>
        <v>0</v>
      </c>
      <c r="K404" s="139" t="s">
        <v>131</v>
      </c>
      <c r="L404" s="30"/>
      <c r="M404" s="144" t="s">
        <v>1</v>
      </c>
      <c r="N404" s="145" t="s">
        <v>38</v>
      </c>
      <c r="O404" s="55"/>
      <c r="P404" s="146">
        <f>O404*H404</f>
        <v>0</v>
      </c>
      <c r="Q404" s="146">
        <v>0</v>
      </c>
      <c r="R404" s="146">
        <f>Q404*H404</f>
        <v>0</v>
      </c>
      <c r="S404" s="146">
        <v>0</v>
      </c>
      <c r="T404" s="147">
        <f>S404*H404</f>
        <v>0</v>
      </c>
      <c r="U404" s="29"/>
      <c r="V404" s="29"/>
      <c r="W404" s="29"/>
      <c r="X404" s="29"/>
      <c r="Y404" s="29"/>
      <c r="Z404" s="29"/>
      <c r="AA404" s="29"/>
      <c r="AB404" s="29"/>
      <c r="AC404" s="29"/>
      <c r="AD404" s="29"/>
      <c r="AE404" s="29"/>
      <c r="AR404" s="148" t="s">
        <v>596</v>
      </c>
      <c r="AT404" s="148" t="s">
        <v>119</v>
      </c>
      <c r="AU404" s="148" t="s">
        <v>81</v>
      </c>
      <c r="AY404" s="14" t="s">
        <v>117</v>
      </c>
      <c r="BE404" s="149">
        <f>IF(N404="základní",J404,0)</f>
        <v>0</v>
      </c>
      <c r="BF404" s="149">
        <f>IF(N404="snížená",J404,0)</f>
        <v>0</v>
      </c>
      <c r="BG404" s="149">
        <f>IF(N404="zákl. přenesená",J404,0)</f>
        <v>0</v>
      </c>
      <c r="BH404" s="149">
        <f>IF(N404="sníž. přenesená",J404,0)</f>
        <v>0</v>
      </c>
      <c r="BI404" s="149">
        <f>IF(N404="nulová",J404,0)</f>
        <v>0</v>
      </c>
      <c r="BJ404" s="14" t="s">
        <v>81</v>
      </c>
      <c r="BK404" s="149">
        <f>ROUND(I404*H404,2)</f>
        <v>0</v>
      </c>
      <c r="BL404" s="14" t="s">
        <v>596</v>
      </c>
      <c r="BM404" s="148" t="s">
        <v>597</v>
      </c>
    </row>
    <row r="405" spans="1:65" s="2" customFormat="1" ht="19.5" x14ac:dyDescent="0.2">
      <c r="A405" s="29"/>
      <c r="B405" s="30"/>
      <c r="C405" s="29"/>
      <c r="D405" s="150" t="s">
        <v>123</v>
      </c>
      <c r="E405" s="29"/>
      <c r="F405" s="151" t="s">
        <v>598</v>
      </c>
      <c r="G405" s="29"/>
      <c r="H405" s="29"/>
      <c r="I405" s="152"/>
      <c r="J405" s="29"/>
      <c r="K405" s="29"/>
      <c r="L405" s="30"/>
      <c r="M405" s="153"/>
      <c r="N405" s="154"/>
      <c r="O405" s="55"/>
      <c r="P405" s="55"/>
      <c r="Q405" s="55"/>
      <c r="R405" s="55"/>
      <c r="S405" s="55"/>
      <c r="T405" s="56"/>
      <c r="U405" s="29"/>
      <c r="V405" s="29"/>
      <c r="W405" s="29"/>
      <c r="X405" s="29"/>
      <c r="Y405" s="29"/>
      <c r="Z405" s="29"/>
      <c r="AA405" s="29"/>
      <c r="AB405" s="29"/>
      <c r="AC405" s="29"/>
      <c r="AD405" s="29"/>
      <c r="AE405" s="29"/>
      <c r="AT405" s="14" t="s">
        <v>123</v>
      </c>
      <c r="AU405" s="14" t="s">
        <v>81</v>
      </c>
    </row>
    <row r="406" spans="1:65" s="2" customFormat="1" ht="24" customHeight="1" x14ac:dyDescent="0.2">
      <c r="A406" s="29"/>
      <c r="B406" s="136"/>
      <c r="C406" s="137">
        <v>118</v>
      </c>
      <c r="D406" s="137" t="s">
        <v>119</v>
      </c>
      <c r="E406" s="138" t="s">
        <v>599</v>
      </c>
      <c r="F406" s="139" t="s">
        <v>614</v>
      </c>
      <c r="G406" s="140" t="s">
        <v>126</v>
      </c>
      <c r="H406" s="141">
        <v>1</v>
      </c>
      <c r="I406" s="142"/>
      <c r="J406" s="143">
        <f>ROUND(I406*H406,2)</f>
        <v>0</v>
      </c>
      <c r="K406" s="139" t="s">
        <v>131</v>
      </c>
      <c r="L406" s="30"/>
      <c r="M406" s="144" t="s">
        <v>1</v>
      </c>
      <c r="N406" s="145" t="s">
        <v>38</v>
      </c>
      <c r="O406" s="55"/>
      <c r="P406" s="146">
        <f>O406*H406</f>
        <v>0</v>
      </c>
      <c r="Q406" s="146">
        <v>0</v>
      </c>
      <c r="R406" s="146">
        <f>Q406*H406</f>
        <v>0</v>
      </c>
      <c r="S406" s="146">
        <v>0</v>
      </c>
      <c r="T406" s="147">
        <f>S406*H406</f>
        <v>0</v>
      </c>
      <c r="U406" s="29"/>
      <c r="V406" s="29"/>
      <c r="W406" s="29"/>
      <c r="X406" s="29"/>
      <c r="Y406" s="29"/>
      <c r="Z406" s="29"/>
      <c r="AA406" s="29"/>
      <c r="AB406" s="29"/>
      <c r="AC406" s="29"/>
      <c r="AD406" s="29"/>
      <c r="AE406" s="29"/>
      <c r="AR406" s="148" t="s">
        <v>585</v>
      </c>
      <c r="AT406" s="148" t="s">
        <v>119</v>
      </c>
      <c r="AU406" s="148" t="s">
        <v>81</v>
      </c>
      <c r="AY406" s="14" t="s">
        <v>117</v>
      </c>
      <c r="BE406" s="149">
        <f>IF(N406="základní",J406,0)</f>
        <v>0</v>
      </c>
      <c r="BF406" s="149">
        <f>IF(N406="snížená",J406,0)</f>
        <v>0</v>
      </c>
      <c r="BG406" s="149">
        <f>IF(N406="zákl. přenesená",J406,0)</f>
        <v>0</v>
      </c>
      <c r="BH406" s="149">
        <f>IF(N406="sníž. přenesená",J406,0)</f>
        <v>0</v>
      </c>
      <c r="BI406" s="149">
        <f>IF(N406="nulová",J406,0)</f>
        <v>0</v>
      </c>
      <c r="BJ406" s="14" t="s">
        <v>81</v>
      </c>
      <c r="BK406" s="149">
        <f>ROUND(I406*H406,2)</f>
        <v>0</v>
      </c>
      <c r="BL406" s="14" t="s">
        <v>585</v>
      </c>
      <c r="BM406" s="148" t="s">
        <v>601</v>
      </c>
    </row>
    <row r="407" spans="1:65" s="2" customFormat="1" x14ac:dyDescent="0.2">
      <c r="A407" s="29"/>
      <c r="B407" s="30"/>
      <c r="C407" s="29"/>
      <c r="D407" s="150" t="s">
        <v>123</v>
      </c>
      <c r="E407" s="29"/>
      <c r="F407" s="151" t="s">
        <v>600</v>
      </c>
      <c r="G407" s="29"/>
      <c r="H407" s="29"/>
      <c r="I407" s="152"/>
      <c r="J407" s="29"/>
      <c r="K407" s="29"/>
      <c r="L407" s="30"/>
      <c r="M407" s="153"/>
      <c r="N407" s="154"/>
      <c r="O407" s="55"/>
      <c r="P407" s="55"/>
      <c r="Q407" s="55"/>
      <c r="R407" s="55"/>
      <c r="S407" s="55"/>
      <c r="T407" s="56"/>
      <c r="U407" s="29"/>
      <c r="V407" s="29"/>
      <c r="W407" s="29"/>
      <c r="X407" s="29"/>
      <c r="Y407" s="29"/>
      <c r="Z407" s="29"/>
      <c r="AA407" s="29"/>
      <c r="AB407" s="29"/>
      <c r="AC407" s="29"/>
      <c r="AD407" s="29"/>
      <c r="AE407" s="29"/>
      <c r="AT407" s="14" t="s">
        <v>123</v>
      </c>
      <c r="AU407" s="14" t="s">
        <v>81</v>
      </c>
    </row>
    <row r="408" spans="1:65" s="2" customFormat="1" ht="19.5" x14ac:dyDescent="0.2">
      <c r="A408" s="29"/>
      <c r="B408" s="30"/>
      <c r="C408" s="29"/>
      <c r="D408" s="150" t="s">
        <v>142</v>
      </c>
      <c r="E408" s="29"/>
      <c r="F408" s="155" t="s">
        <v>602</v>
      </c>
      <c r="G408" s="29"/>
      <c r="H408" s="29"/>
      <c r="I408" s="152"/>
      <c r="J408" s="29"/>
      <c r="K408" s="29"/>
      <c r="L408" s="30"/>
      <c r="M408" s="153"/>
      <c r="N408" s="154"/>
      <c r="O408" s="55"/>
      <c r="P408" s="55"/>
      <c r="Q408" s="55"/>
      <c r="R408" s="55"/>
      <c r="S408" s="55"/>
      <c r="T408" s="56"/>
      <c r="U408" s="29"/>
      <c r="V408" s="29"/>
      <c r="W408" s="29"/>
      <c r="X408" s="29"/>
      <c r="Y408" s="29"/>
      <c r="Z408" s="29"/>
      <c r="AA408" s="29"/>
      <c r="AB408" s="29"/>
      <c r="AC408" s="29"/>
      <c r="AD408" s="29"/>
      <c r="AE408" s="29"/>
      <c r="AT408" s="14" t="s">
        <v>142</v>
      </c>
      <c r="AU408" s="14" t="s">
        <v>81</v>
      </c>
    </row>
    <row r="409" spans="1:65" s="2" customFormat="1" ht="33" customHeight="1" x14ac:dyDescent="0.2">
      <c r="A409" s="29"/>
      <c r="B409" s="136"/>
      <c r="C409" s="137">
        <v>119</v>
      </c>
      <c r="D409" s="137" t="s">
        <v>119</v>
      </c>
      <c r="E409" s="138" t="s">
        <v>603</v>
      </c>
      <c r="F409" s="139" t="s">
        <v>604</v>
      </c>
      <c r="G409" s="140" t="s">
        <v>126</v>
      </c>
      <c r="H409" s="141">
        <v>1</v>
      </c>
      <c r="I409" s="142"/>
      <c r="J409" s="143">
        <f>ROUND(I409*H409,2)</f>
        <v>0</v>
      </c>
      <c r="K409" s="139" t="s">
        <v>131</v>
      </c>
      <c r="L409" s="30"/>
      <c r="M409" s="144" t="s">
        <v>1</v>
      </c>
      <c r="N409" s="145" t="s">
        <v>38</v>
      </c>
      <c r="O409" s="55"/>
      <c r="P409" s="146">
        <f>O409*H409</f>
        <v>0</v>
      </c>
      <c r="Q409" s="146">
        <v>0</v>
      </c>
      <c r="R409" s="146">
        <f>Q409*H409</f>
        <v>0</v>
      </c>
      <c r="S409" s="146">
        <v>0</v>
      </c>
      <c r="T409" s="147">
        <f>S409*H409</f>
        <v>0</v>
      </c>
      <c r="U409" s="29"/>
      <c r="V409" s="29"/>
      <c r="W409" s="29"/>
      <c r="X409" s="29"/>
      <c r="Y409" s="29"/>
      <c r="Z409" s="29"/>
      <c r="AA409" s="29"/>
      <c r="AB409" s="29"/>
      <c r="AC409" s="29"/>
      <c r="AD409" s="29"/>
      <c r="AE409" s="29"/>
      <c r="AR409" s="148" t="s">
        <v>585</v>
      </c>
      <c r="AT409" s="148" t="s">
        <v>119</v>
      </c>
      <c r="AU409" s="148" t="s">
        <v>81</v>
      </c>
      <c r="AY409" s="14" t="s">
        <v>117</v>
      </c>
      <c r="BE409" s="149">
        <f>IF(N409="základní",J409,0)</f>
        <v>0</v>
      </c>
      <c r="BF409" s="149">
        <f>IF(N409="snížená",J409,0)</f>
        <v>0</v>
      </c>
      <c r="BG409" s="149">
        <f>IF(N409="zákl. přenesená",J409,0)</f>
        <v>0</v>
      </c>
      <c r="BH409" s="149">
        <f>IF(N409="sníž. přenesená",J409,0)</f>
        <v>0</v>
      </c>
      <c r="BI409" s="149">
        <f>IF(N409="nulová",J409,0)</f>
        <v>0</v>
      </c>
      <c r="BJ409" s="14" t="s">
        <v>81</v>
      </c>
      <c r="BK409" s="149">
        <f>ROUND(I409*H409,2)</f>
        <v>0</v>
      </c>
      <c r="BL409" s="14" t="s">
        <v>585</v>
      </c>
      <c r="BM409" s="148" t="s">
        <v>605</v>
      </c>
    </row>
    <row r="410" spans="1:65" s="2" customFormat="1" ht="19.5" x14ac:dyDescent="0.2">
      <c r="A410" s="29"/>
      <c r="B410" s="30"/>
      <c r="C410" s="29"/>
      <c r="D410" s="150" t="s">
        <v>123</v>
      </c>
      <c r="E410" s="29"/>
      <c r="F410" s="151" t="s">
        <v>604</v>
      </c>
      <c r="G410" s="29"/>
      <c r="H410" s="29"/>
      <c r="I410" s="152"/>
      <c r="J410" s="29"/>
      <c r="K410" s="29"/>
      <c r="L410" s="30"/>
      <c r="M410" s="153"/>
      <c r="N410" s="154"/>
      <c r="O410" s="55"/>
      <c r="P410" s="55"/>
      <c r="Q410" s="55"/>
      <c r="R410" s="55"/>
      <c r="S410" s="55"/>
      <c r="T410" s="56"/>
      <c r="U410" s="29"/>
      <c r="V410" s="29"/>
      <c r="W410" s="29"/>
      <c r="X410" s="29"/>
      <c r="Y410" s="29"/>
      <c r="Z410" s="29"/>
      <c r="AA410" s="29"/>
      <c r="AB410" s="29"/>
      <c r="AC410" s="29"/>
      <c r="AD410" s="29"/>
      <c r="AE410" s="29"/>
      <c r="AT410" s="14" t="s">
        <v>123</v>
      </c>
      <c r="AU410" s="14" t="s">
        <v>81</v>
      </c>
    </row>
    <row r="411" spans="1:65" s="2" customFormat="1" ht="16.5" customHeight="1" x14ac:dyDescent="0.2">
      <c r="A411" s="29"/>
      <c r="B411" s="136"/>
      <c r="C411" s="137">
        <v>120</v>
      </c>
      <c r="D411" s="137" t="s">
        <v>119</v>
      </c>
      <c r="E411" s="138" t="s">
        <v>606</v>
      </c>
      <c r="F411" s="139" t="s">
        <v>607</v>
      </c>
      <c r="G411" s="140" t="s">
        <v>126</v>
      </c>
      <c r="H411" s="141">
        <v>1</v>
      </c>
      <c r="I411" s="142"/>
      <c r="J411" s="143">
        <f>ROUND(I411*H411,2)</f>
        <v>0</v>
      </c>
      <c r="K411" s="139" t="s">
        <v>131</v>
      </c>
      <c r="L411" s="30"/>
      <c r="M411" s="144" t="s">
        <v>1</v>
      </c>
      <c r="N411" s="145" t="s">
        <v>38</v>
      </c>
      <c r="O411" s="55"/>
      <c r="P411" s="146">
        <f>O411*H411</f>
        <v>0</v>
      </c>
      <c r="Q411" s="146">
        <v>0</v>
      </c>
      <c r="R411" s="146">
        <f>Q411*H411</f>
        <v>0</v>
      </c>
      <c r="S411" s="146">
        <v>0</v>
      </c>
      <c r="T411" s="147">
        <f>S411*H411</f>
        <v>0</v>
      </c>
      <c r="U411" s="29"/>
      <c r="V411" s="29"/>
      <c r="W411" s="29"/>
      <c r="X411" s="29"/>
      <c r="Y411" s="29"/>
      <c r="Z411" s="29"/>
      <c r="AA411" s="29"/>
      <c r="AB411" s="29"/>
      <c r="AC411" s="29"/>
      <c r="AD411" s="29"/>
      <c r="AE411" s="29"/>
      <c r="AR411" s="148" t="s">
        <v>585</v>
      </c>
      <c r="AT411" s="148" t="s">
        <v>119</v>
      </c>
      <c r="AU411" s="148" t="s">
        <v>81</v>
      </c>
      <c r="AY411" s="14" t="s">
        <v>117</v>
      </c>
      <c r="BE411" s="149">
        <f>IF(N411="základní",J411,0)</f>
        <v>0</v>
      </c>
      <c r="BF411" s="149">
        <f>IF(N411="snížená",J411,0)</f>
        <v>0</v>
      </c>
      <c r="BG411" s="149">
        <f>IF(N411="zákl. přenesená",J411,0)</f>
        <v>0</v>
      </c>
      <c r="BH411" s="149">
        <f>IF(N411="sníž. přenesená",J411,0)</f>
        <v>0</v>
      </c>
      <c r="BI411" s="149">
        <f>IF(N411="nulová",J411,0)</f>
        <v>0</v>
      </c>
      <c r="BJ411" s="14" t="s">
        <v>81</v>
      </c>
      <c r="BK411" s="149">
        <f>ROUND(I411*H411,2)</f>
        <v>0</v>
      </c>
      <c r="BL411" s="14" t="s">
        <v>585</v>
      </c>
      <c r="BM411" s="148" t="s">
        <v>608</v>
      </c>
    </row>
    <row r="412" spans="1:65" s="2" customFormat="1" x14ac:dyDescent="0.2">
      <c r="A412" s="29"/>
      <c r="B412" s="30"/>
      <c r="C412" s="29"/>
      <c r="D412" s="150" t="s">
        <v>123</v>
      </c>
      <c r="E412" s="29"/>
      <c r="F412" s="151" t="s">
        <v>607</v>
      </c>
      <c r="G412" s="29"/>
      <c r="H412" s="29"/>
      <c r="I412" s="152"/>
      <c r="J412" s="29"/>
      <c r="K412" s="29"/>
      <c r="L412" s="30"/>
      <c r="M412" s="153"/>
      <c r="N412" s="154"/>
      <c r="O412" s="55"/>
      <c r="P412" s="55"/>
      <c r="Q412" s="55"/>
      <c r="R412" s="55"/>
      <c r="S412" s="55"/>
      <c r="T412" s="56"/>
      <c r="U412" s="29"/>
      <c r="V412" s="29"/>
      <c r="W412" s="29"/>
      <c r="X412" s="29"/>
      <c r="Y412" s="29"/>
      <c r="Z412" s="29"/>
      <c r="AA412" s="29"/>
      <c r="AB412" s="29"/>
      <c r="AC412" s="29"/>
      <c r="AD412" s="29"/>
      <c r="AE412" s="29"/>
      <c r="AT412" s="14" t="s">
        <v>123</v>
      </c>
      <c r="AU412" s="14" t="s">
        <v>81</v>
      </c>
    </row>
    <row r="413" spans="1:65" s="2" customFormat="1" ht="21.75" customHeight="1" x14ac:dyDescent="0.2">
      <c r="A413" s="29"/>
      <c r="B413" s="136"/>
      <c r="C413" s="137">
        <v>121</v>
      </c>
      <c r="D413" s="137" t="s">
        <v>119</v>
      </c>
      <c r="E413" s="138" t="s">
        <v>609</v>
      </c>
      <c r="F413" s="139" t="s">
        <v>610</v>
      </c>
      <c r="G413" s="140" t="s">
        <v>126</v>
      </c>
      <c r="H413" s="141">
        <v>39</v>
      </c>
      <c r="I413" s="142"/>
      <c r="J413" s="143">
        <f>ROUND(I413*H413,2)</f>
        <v>0</v>
      </c>
      <c r="K413" s="139" t="s">
        <v>131</v>
      </c>
      <c r="L413" s="30"/>
      <c r="M413" s="144" t="s">
        <v>1</v>
      </c>
      <c r="N413" s="145" t="s">
        <v>38</v>
      </c>
      <c r="O413" s="55"/>
      <c r="P413" s="146">
        <f>O413*H413</f>
        <v>0</v>
      </c>
      <c r="Q413" s="146">
        <v>0</v>
      </c>
      <c r="R413" s="146">
        <f>Q413*H413</f>
        <v>0</v>
      </c>
      <c r="S413" s="146">
        <v>0</v>
      </c>
      <c r="T413" s="147">
        <f>S413*H413</f>
        <v>0</v>
      </c>
      <c r="U413" s="29"/>
      <c r="V413" s="29"/>
      <c r="W413" s="29"/>
      <c r="X413" s="29"/>
      <c r="Y413" s="29"/>
      <c r="Z413" s="29"/>
      <c r="AA413" s="29"/>
      <c r="AB413" s="29"/>
      <c r="AC413" s="29"/>
      <c r="AD413" s="29"/>
      <c r="AE413" s="29"/>
      <c r="AR413" s="148" t="s">
        <v>585</v>
      </c>
      <c r="AT413" s="148" t="s">
        <v>119</v>
      </c>
      <c r="AU413" s="148" t="s">
        <v>81</v>
      </c>
      <c r="AY413" s="14" t="s">
        <v>117</v>
      </c>
      <c r="BE413" s="149">
        <f>IF(N413="základní",J413,0)</f>
        <v>0</v>
      </c>
      <c r="BF413" s="149">
        <f>IF(N413="snížená",J413,0)</f>
        <v>0</v>
      </c>
      <c r="BG413" s="149">
        <f>IF(N413="zákl. přenesená",J413,0)</f>
        <v>0</v>
      </c>
      <c r="BH413" s="149">
        <f>IF(N413="sníž. přenesená",J413,0)</f>
        <v>0</v>
      </c>
      <c r="BI413" s="149">
        <f>IF(N413="nulová",J413,0)</f>
        <v>0</v>
      </c>
      <c r="BJ413" s="14" t="s">
        <v>81</v>
      </c>
      <c r="BK413" s="149">
        <f>ROUND(I413*H413,2)</f>
        <v>0</v>
      </c>
      <c r="BL413" s="14" t="s">
        <v>585</v>
      </c>
      <c r="BM413" s="148" t="s">
        <v>611</v>
      </c>
    </row>
    <row r="414" spans="1:65" s="2" customFormat="1" ht="21.75" customHeight="1" x14ac:dyDescent="0.2">
      <c r="A414" s="170"/>
      <c r="B414" s="136"/>
      <c r="C414" s="137">
        <v>122</v>
      </c>
      <c r="D414" s="137"/>
      <c r="E414" s="138"/>
      <c r="F414" s="139" t="s">
        <v>623</v>
      </c>
      <c r="G414" s="140" t="s">
        <v>126</v>
      </c>
      <c r="H414" s="141">
        <v>1</v>
      </c>
      <c r="I414" s="142"/>
      <c r="J414" s="143">
        <f>ROUND(I414*H414,2)</f>
        <v>0</v>
      </c>
      <c r="K414" s="139" t="s">
        <v>131</v>
      </c>
      <c r="L414" s="30"/>
      <c r="M414" s="144" t="s">
        <v>1</v>
      </c>
      <c r="N414" s="145" t="s">
        <v>38</v>
      </c>
      <c r="O414" s="55"/>
      <c r="P414" s="146">
        <f>O414*H414</f>
        <v>0</v>
      </c>
      <c r="Q414" s="146">
        <v>0</v>
      </c>
      <c r="R414" s="146">
        <f>Q414*H414</f>
        <v>0</v>
      </c>
      <c r="S414" s="146">
        <v>0</v>
      </c>
      <c r="T414" s="147">
        <f>S414*H414</f>
        <v>0</v>
      </c>
      <c r="U414" s="170"/>
      <c r="V414" s="170"/>
      <c r="W414" s="170"/>
      <c r="X414" s="170"/>
      <c r="Y414" s="170"/>
      <c r="Z414" s="170"/>
      <c r="AA414" s="170"/>
      <c r="AB414" s="170"/>
      <c r="AC414" s="170"/>
      <c r="AD414" s="170"/>
      <c r="AE414" s="170"/>
      <c r="AR414" s="148" t="s">
        <v>585</v>
      </c>
      <c r="AT414" s="148" t="s">
        <v>119</v>
      </c>
      <c r="AU414" s="148" t="s">
        <v>81</v>
      </c>
      <c r="AY414" s="14" t="s">
        <v>117</v>
      </c>
      <c r="BE414" s="149">
        <f>IF(N414="základní",J414,0)</f>
        <v>0</v>
      </c>
      <c r="BF414" s="149">
        <f>IF(N414="snížená",J414,0)</f>
        <v>0</v>
      </c>
      <c r="BG414" s="149">
        <f>IF(N414="zákl. přenesená",J414,0)</f>
        <v>0</v>
      </c>
      <c r="BH414" s="149">
        <f>IF(N414="sníž. přenesená",J414,0)</f>
        <v>0</v>
      </c>
      <c r="BI414" s="149">
        <f>IF(N414="nulová",J414,0)</f>
        <v>0</v>
      </c>
      <c r="BJ414" s="14" t="s">
        <v>81</v>
      </c>
      <c r="BK414" s="149">
        <f>ROUND(I414*H414,2)</f>
        <v>0</v>
      </c>
      <c r="BL414" s="14" t="s">
        <v>585</v>
      </c>
      <c r="BM414" s="148" t="s">
        <v>611</v>
      </c>
    </row>
    <row r="415" spans="1:65" s="2" customFormat="1" ht="39" x14ac:dyDescent="0.2">
      <c r="A415" s="170"/>
      <c r="B415" s="30"/>
      <c r="C415" s="170"/>
      <c r="D415" s="150" t="s">
        <v>123</v>
      </c>
      <c r="E415" s="170"/>
      <c r="F415" s="151" t="s">
        <v>622</v>
      </c>
      <c r="G415" s="170"/>
      <c r="H415" s="170"/>
      <c r="I415" s="152"/>
      <c r="J415" s="170"/>
      <c r="K415" s="170"/>
      <c r="L415" s="30"/>
      <c r="M415" s="153"/>
      <c r="N415" s="154"/>
      <c r="O415" s="55"/>
      <c r="P415" s="55"/>
      <c r="Q415" s="55"/>
      <c r="R415" s="55"/>
      <c r="S415" s="55"/>
      <c r="T415" s="56"/>
      <c r="U415" s="170"/>
      <c r="V415" s="170"/>
      <c r="W415" s="170"/>
      <c r="X415" s="170"/>
      <c r="Y415" s="170"/>
      <c r="Z415" s="170"/>
      <c r="AA415" s="170"/>
      <c r="AB415" s="170"/>
      <c r="AC415" s="170"/>
      <c r="AD415" s="170"/>
      <c r="AE415" s="170"/>
      <c r="AT415" s="14" t="s">
        <v>123</v>
      </c>
      <c r="AU415" s="14" t="s">
        <v>81</v>
      </c>
    </row>
    <row r="416" spans="1:65" s="2" customFormat="1" ht="6.95" customHeight="1" x14ac:dyDescent="0.2">
      <c r="A416" s="29"/>
      <c r="B416" s="44"/>
      <c r="C416" s="45"/>
      <c r="D416" s="45"/>
      <c r="E416" s="45"/>
      <c r="F416" s="45"/>
      <c r="G416" s="45"/>
      <c r="H416" s="45"/>
      <c r="I416" s="45"/>
      <c r="J416" s="45"/>
      <c r="K416" s="45"/>
      <c r="L416" s="30"/>
      <c r="M416" s="29"/>
      <c r="O416" s="29"/>
      <c r="P416" s="29"/>
      <c r="Q416" s="29"/>
      <c r="R416" s="29"/>
      <c r="S416" s="29"/>
      <c r="T416" s="29"/>
      <c r="U416" s="29"/>
      <c r="V416" s="29"/>
      <c r="W416" s="29"/>
      <c r="X416" s="29"/>
      <c r="Y416" s="29"/>
      <c r="Z416" s="29"/>
      <c r="AA416" s="29"/>
      <c r="AB416" s="29"/>
      <c r="AC416" s="29"/>
      <c r="AD416" s="29"/>
      <c r="AE416" s="29"/>
    </row>
  </sheetData>
  <autoFilter ref="C125:K414" xr:uid="{00000000-0009-0000-0000-000001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Etapa 1. - instalace u no...</vt:lpstr>
      <vt:lpstr>'Etapa 1. - instalace u no...'!Názvy_tisku</vt:lpstr>
      <vt:lpstr>'Rekapitulace stavby'!Názvy_tisku</vt:lpstr>
      <vt:lpstr>'Etapa 1. - instalace u no...'!Oblast_tisku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Dvorský</dc:creator>
  <cp:lastModifiedBy>Tomáš Bubeník</cp:lastModifiedBy>
  <dcterms:created xsi:type="dcterms:W3CDTF">2022-05-11T08:59:58Z</dcterms:created>
  <dcterms:modified xsi:type="dcterms:W3CDTF">2022-11-16T07:20:08Z</dcterms:modified>
</cp:coreProperties>
</file>